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vanderburgh\Downloads\"/>
    </mc:Choice>
  </mc:AlternateContent>
  <xr:revisionPtr revIDLastSave="0" documentId="8_{BA22D132-2BA7-4579-8886-DCA53E8056C6}" xr6:coauthVersionLast="36" xr6:coauthVersionMax="36" xr10:uidLastSave="{00000000-0000-0000-0000-000000000000}"/>
  <bookViews>
    <workbookView xWindow="28680" yWindow="-120" windowWidth="29040" windowHeight="15720" activeTab="1" xr2:uid="{00000000-000D-0000-FFFF-FFFF00000000}"/>
  </bookViews>
  <sheets>
    <sheet name="Format begroting" sheetId="8" r:id="rId1"/>
    <sheet name="Afdracht 2026" sheetId="12" r:id="rId2"/>
  </sheets>
  <definedNames>
    <definedName name="_xlnm._FilterDatabase" localSheetId="1" hidden="1">'Afdracht 2026'!$A$6:$F$303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3" i="12" l="1"/>
  <c r="L12" i="12"/>
  <c r="E133" i="12"/>
  <c r="D133" i="12"/>
  <c r="I16" i="12" s="1"/>
  <c r="D116" i="12"/>
  <c r="I14" i="12" s="1"/>
  <c r="E116" i="12"/>
  <c r="E95" i="12"/>
  <c r="D95" i="12"/>
  <c r="E20" i="12"/>
  <c r="D20" i="12"/>
  <c r="B29" i="8"/>
  <c r="B30" i="8" s="1"/>
  <c r="B33" i="8" s="1"/>
  <c r="B21" i="8"/>
  <c r="D144" i="12"/>
  <c r="E295" i="12"/>
  <c r="D295" i="12"/>
  <c r="E273" i="12"/>
  <c r="D273" i="12"/>
  <c r="E263" i="12"/>
  <c r="D263" i="12"/>
  <c r="E238" i="12"/>
  <c r="D238" i="12"/>
  <c r="D206" i="12"/>
  <c r="E206" i="12"/>
  <c r="E196" i="12"/>
  <c r="D196" i="12"/>
  <c r="E183" i="12"/>
  <c r="D183" i="12"/>
  <c r="E87" i="12"/>
  <c r="D87" i="12"/>
  <c r="I12" i="12" s="1"/>
  <c r="D17" i="12"/>
  <c r="D12" i="12"/>
  <c r="E12" i="12"/>
  <c r="E303" i="12"/>
  <c r="D303" i="12"/>
  <c r="E301" i="12"/>
  <c r="D301" i="12"/>
  <c r="E297" i="12"/>
  <c r="D297" i="12"/>
  <c r="E285" i="12"/>
  <c r="D285" i="12"/>
  <c r="E283" i="12"/>
  <c r="D283" i="12"/>
  <c r="E281" i="12"/>
  <c r="D281" i="12"/>
  <c r="I23" i="12" s="1"/>
  <c r="E275" i="12"/>
  <c r="D275" i="12"/>
  <c r="E271" i="12"/>
  <c r="D271" i="12"/>
  <c r="E269" i="12"/>
  <c r="D269" i="12"/>
  <c r="E267" i="12"/>
  <c r="D267" i="12"/>
  <c r="E265" i="12"/>
  <c r="D265" i="12"/>
  <c r="E260" i="12"/>
  <c r="D260" i="12"/>
  <c r="E258" i="12"/>
  <c r="D258" i="12"/>
  <c r="E256" i="12"/>
  <c r="D256" i="12"/>
  <c r="E254" i="12"/>
  <c r="D254" i="12"/>
  <c r="E249" i="12"/>
  <c r="D249" i="12"/>
  <c r="E247" i="12"/>
  <c r="D247" i="12"/>
  <c r="E242" i="12"/>
  <c r="D242" i="12"/>
  <c r="E240" i="12"/>
  <c r="D240" i="12"/>
  <c r="E222" i="12"/>
  <c r="D222" i="12"/>
  <c r="E220" i="12"/>
  <c r="D220" i="12"/>
  <c r="E214" i="12"/>
  <c r="D214" i="12"/>
  <c r="E212" i="12"/>
  <c r="D212" i="12"/>
  <c r="E210" i="12"/>
  <c r="D210" i="12"/>
  <c r="E208" i="12"/>
  <c r="D208" i="12"/>
  <c r="E200" i="12"/>
  <c r="D200" i="12"/>
  <c r="E189" i="12"/>
  <c r="D189" i="12"/>
  <c r="E187" i="12"/>
  <c r="D187" i="12"/>
  <c r="E180" i="12"/>
  <c r="D180" i="12"/>
  <c r="E173" i="12"/>
  <c r="D173" i="12"/>
  <c r="E171" i="12"/>
  <c r="D171" i="12"/>
  <c r="E169" i="12"/>
  <c r="D169" i="12"/>
  <c r="E167" i="12"/>
  <c r="D167" i="12"/>
  <c r="E165" i="12"/>
  <c r="D165" i="12"/>
  <c r="E161" i="12"/>
  <c r="D161" i="12"/>
  <c r="E159" i="12"/>
  <c r="D159" i="12"/>
  <c r="E157" i="12"/>
  <c r="D157" i="12"/>
  <c r="E155" i="12"/>
  <c r="D155" i="12"/>
  <c r="E153" i="12"/>
  <c r="D153" i="12"/>
  <c r="E151" i="12"/>
  <c r="D151" i="12"/>
  <c r="E149" i="12"/>
  <c r="D149" i="12"/>
  <c r="D142" i="12"/>
  <c r="D138" i="12"/>
  <c r="E142" i="12"/>
  <c r="E146" i="12"/>
  <c r="D146" i="12"/>
  <c r="F146" i="12" s="1"/>
  <c r="E138" i="12"/>
  <c r="E126" i="12"/>
  <c r="D126" i="12"/>
  <c r="E122" i="12"/>
  <c r="D122" i="12"/>
  <c r="E119" i="12"/>
  <c r="D119" i="12"/>
  <c r="E109" i="12"/>
  <c r="D109" i="12"/>
  <c r="I13" i="12" s="1"/>
  <c r="E102" i="12"/>
  <c r="D102" i="12"/>
  <c r="E97" i="12"/>
  <c r="D97" i="12"/>
  <c r="D100" i="12"/>
  <c r="E89" i="12"/>
  <c r="D89" i="12"/>
  <c r="E79" i="12"/>
  <c r="D79" i="12"/>
  <c r="E71" i="12"/>
  <c r="D71" i="12"/>
  <c r="E69" i="12"/>
  <c r="D69" i="12"/>
  <c r="E67" i="12"/>
  <c r="D67" i="12"/>
  <c r="E60" i="12"/>
  <c r="D60" i="12"/>
  <c r="E58" i="12"/>
  <c r="D58" i="12"/>
  <c r="E56" i="12"/>
  <c r="D56" i="12"/>
  <c r="E54" i="12"/>
  <c r="D54" i="12"/>
  <c r="E52" i="12"/>
  <c r="D52" i="12"/>
  <c r="E50" i="12"/>
  <c r="D50" i="12"/>
  <c r="D45" i="12"/>
  <c r="E45" i="12"/>
  <c r="E25" i="12"/>
  <c r="E8" i="12"/>
  <c r="E31" i="12"/>
  <c r="E43" i="12"/>
  <c r="D43" i="12"/>
  <c r="E41" i="12"/>
  <c r="D41" i="12"/>
  <c r="D36" i="12"/>
  <c r="D31" i="12"/>
  <c r="D25" i="12"/>
  <c r="D23" i="12"/>
  <c r="D8" i="12"/>
  <c r="I9" i="12"/>
  <c r="D29" i="12"/>
  <c r="I6" i="12"/>
  <c r="E252" i="12"/>
  <c r="E245" i="12"/>
  <c r="E100" i="12"/>
  <c r="E48" i="12"/>
  <c r="E39" i="12"/>
  <c r="E36" i="12"/>
  <c r="E29" i="12"/>
  <c r="E23" i="12"/>
  <c r="E17" i="12"/>
  <c r="D245" i="12"/>
  <c r="D48" i="12"/>
  <c r="D39" i="12"/>
  <c r="D252" i="12"/>
  <c r="F252" i="12" s="1"/>
  <c r="I20" i="12" l="1"/>
  <c r="L20" i="12" s="1"/>
  <c r="F167" i="12"/>
  <c r="F183" i="12"/>
  <c r="F87" i="12"/>
  <c r="L14" i="12"/>
  <c r="L16" i="12"/>
  <c r="F247" i="12"/>
  <c r="F187" i="12"/>
  <c r="F214" i="12"/>
  <c r="F171" i="12"/>
  <c r="F95" i="12"/>
  <c r="F180" i="12"/>
  <c r="F263" i="12"/>
  <c r="F285" i="12"/>
  <c r="F273" i="12"/>
  <c r="F48" i="12"/>
  <c r="F58" i="12"/>
  <c r="F155" i="12"/>
  <c r="F269" i="12"/>
  <c r="F45" i="12"/>
  <c r="F119" i="12"/>
  <c r="F256" i="12"/>
  <c r="F208" i="12"/>
  <c r="F297" i="12"/>
  <c r="F8" i="12"/>
  <c r="F97" i="12"/>
  <c r="F173" i="12"/>
  <c r="F258" i="12"/>
  <c r="F275" i="12"/>
  <c r="F149" i="12"/>
  <c r="F161" i="12"/>
  <c r="F60" i="12"/>
  <c r="F157" i="12"/>
  <c r="F102" i="12"/>
  <c r="F126" i="12"/>
  <c r="F210" i="12"/>
  <c r="F260" i="12"/>
  <c r="F20" i="12"/>
  <c r="F281" i="12"/>
  <c r="F254" i="12"/>
  <c r="F100" i="12"/>
  <c r="F240" i="12"/>
  <c r="F122" i="12"/>
  <c r="F200" i="12"/>
  <c r="F245" i="12"/>
  <c r="F151" i="12"/>
  <c r="F67" i="12"/>
  <c r="F109" i="12"/>
  <c r="F39" i="12"/>
  <c r="F31" i="12"/>
  <c r="F138" i="12"/>
  <c r="F69" i="12"/>
  <c r="F283" i="12"/>
  <c r="F17" i="12"/>
  <c r="F238" i="12"/>
  <c r="F41" i="12"/>
  <c r="F222" i="12"/>
  <c r="F165" i="12"/>
  <c r="F301" i="12"/>
  <c r="F29" i="12"/>
  <c r="F54" i="12"/>
  <c r="F303" i="12"/>
  <c r="I22" i="12"/>
  <c r="L22" i="12" s="1"/>
  <c r="I21" i="12"/>
  <c r="L21" i="12" s="1"/>
  <c r="F89" i="12"/>
  <c r="F116" i="12"/>
  <c r="F36" i="12"/>
  <c r="F50" i="12"/>
  <c r="I17" i="12"/>
  <c r="L17" i="12" s="1"/>
  <c r="F271" i="12"/>
  <c r="F153" i="12"/>
  <c r="F295" i="12"/>
  <c r="F43" i="12"/>
  <c r="F52" i="12"/>
  <c r="F142" i="12"/>
  <c r="F169" i="12"/>
  <c r="F189" i="12"/>
  <c r="F265" i="12"/>
  <c r="F144" i="12"/>
  <c r="F71" i="12"/>
  <c r="F249" i="12"/>
  <c r="L13" i="12"/>
  <c r="F159" i="12"/>
  <c r="F220" i="12"/>
  <c r="F206" i="12"/>
  <c r="F56" i="12"/>
  <c r="F79" i="12"/>
  <c r="F133" i="12"/>
  <c r="F12" i="12"/>
  <c r="I19" i="12"/>
  <c r="L19" i="12" s="1"/>
  <c r="I18" i="12"/>
  <c r="L18" i="12" s="1"/>
  <c r="I15" i="12"/>
  <c r="L15" i="12" s="1"/>
  <c r="F25" i="12"/>
  <c r="F23" i="12"/>
  <c r="F212" i="12"/>
  <c r="F242" i="12"/>
  <c r="F267" i="12"/>
  <c r="F19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Sjoerd Nap | Fietsersbond</author>
  </authors>
  <commentList>
    <comment ref="C6" authorId="0" shapeId="0" xr:uid="{00000000-0006-0000-0200-000001000000}">
      <text>
        <r>
          <rPr>
            <b/>
            <sz val="9"/>
            <color indexed="81"/>
            <rFont val="Tahoma"/>
            <family val="2"/>
          </rPr>
          <t>Sjoerd Nap | Fietsersbond:</t>
        </r>
        <r>
          <rPr>
            <sz val="9"/>
            <color indexed="81"/>
            <rFont val="Tahoma"/>
            <family val="2"/>
          </rPr>
          <t xml:space="preserve">
kies hier je afdeling
</t>
        </r>
      </text>
    </comment>
  </commentList>
</comments>
</file>

<file path=xl/sharedStrings.xml><?xml version="1.0" encoding="utf-8"?>
<sst xmlns="http://schemas.openxmlformats.org/spreadsheetml/2006/main" count="747" uniqueCount="362">
  <si>
    <t>advertenties blad</t>
  </si>
  <si>
    <t>subsidies</t>
  </si>
  <si>
    <t>verkoop info- en actiemateriaal</t>
  </si>
  <si>
    <t>ledenbinding en –werving</t>
  </si>
  <si>
    <t>onderafdelingen</t>
  </si>
  <si>
    <t>overig</t>
  </si>
  <si>
    <t>UITGAVEN (BEGROOT)</t>
  </si>
  <si>
    <t>INKOMSTEN (BEGROOT)</t>
  </si>
  <si>
    <t xml:space="preserve">Handtekening penningmeester                                          </t>
  </si>
  <si>
    <t xml:space="preserve">    Handtekening bestuurslid</t>
  </si>
  <si>
    <t>Totaal inkomsten</t>
  </si>
  <si>
    <t>Totaal uitgaven</t>
  </si>
  <si>
    <t>Verschil uitgaven-inkomsten</t>
  </si>
  <si>
    <t>Afdracht per lid:</t>
  </si>
  <si>
    <t>ja</t>
  </si>
  <si>
    <t>PROVINCIEAFDRACHTEN</t>
  </si>
  <si>
    <t>Afdracht per lid - 1x per jaar</t>
  </si>
  <si>
    <t>Drenthe                 DR</t>
  </si>
  <si>
    <t>Flevoland              FL</t>
  </si>
  <si>
    <t>Friesland               FR</t>
  </si>
  <si>
    <t>Gelderland            GL</t>
  </si>
  <si>
    <t>Groningen             GR</t>
  </si>
  <si>
    <t>Limburg                 LB</t>
  </si>
  <si>
    <t>Noord-Brabant       NB</t>
  </si>
  <si>
    <t>Noord-Holland       NH</t>
  </si>
  <si>
    <t>Overijssel              OV</t>
  </si>
  <si>
    <t>Utrecht                   UT</t>
  </si>
  <si>
    <t>Zuid-Holland          ZH</t>
  </si>
  <si>
    <t>Zeeland                  ZL</t>
  </si>
  <si>
    <t>TOTAAL</t>
  </si>
  <si>
    <t>administratiekosten</t>
  </si>
  <si>
    <t>marketing &amp; communicatie (blad, website, actiematerialen, evenementen)</t>
  </si>
  <si>
    <t>Opmerkingen:</t>
  </si>
  <si>
    <t>Aantal leden (OA)</t>
  </si>
  <si>
    <t>Aalsmeer-Uithoorn OA</t>
  </si>
  <si>
    <t>Aalsmeer-Uithoorn AFD</t>
  </si>
  <si>
    <t>Achterhoek OA</t>
  </si>
  <si>
    <t>Achterhoek AFD</t>
  </si>
  <si>
    <t>Bronckhorst OA</t>
  </si>
  <si>
    <t>Alkmaar OA</t>
  </si>
  <si>
    <t>Alkmaar AFD</t>
  </si>
  <si>
    <t>Bergen OA</t>
  </si>
  <si>
    <t>Heiloo OA</t>
  </si>
  <si>
    <t>Dijk en Waard OA</t>
  </si>
  <si>
    <t>Almelo OA</t>
  </si>
  <si>
    <t>Almelo AFD</t>
  </si>
  <si>
    <t>Alphen a/d Rijn OA</t>
  </si>
  <si>
    <t>Alphen a/d Rijn AFD</t>
  </si>
  <si>
    <t>Kaag en Braassem OA</t>
  </si>
  <si>
    <t>Amersfoort OA</t>
  </si>
  <si>
    <t>Amersfoort AFD</t>
  </si>
  <si>
    <t>Amstelveen OA</t>
  </si>
  <si>
    <t>Amsterdam AFD</t>
  </si>
  <si>
    <t>Amsterdam OA</t>
  </si>
  <si>
    <t>Diemen OA</t>
  </si>
  <si>
    <t>Apeldoorn OA</t>
  </si>
  <si>
    <t>Apeldoorn AFD</t>
  </si>
  <si>
    <t>Duiven OA</t>
  </si>
  <si>
    <t>Arnhem AFD</t>
  </si>
  <si>
    <t>Arnhem OA</t>
  </si>
  <si>
    <t>Renkum OA</t>
  </si>
  <si>
    <t>Westervoort OA</t>
  </si>
  <si>
    <t>Eemnes OA</t>
  </si>
  <si>
    <t>Baarn AFD</t>
  </si>
  <si>
    <t>Baarn OA</t>
  </si>
  <si>
    <t>Bergen op Zoom OA</t>
  </si>
  <si>
    <t>Bergen op Zoom AFD</t>
  </si>
  <si>
    <t>Berkelland OA</t>
  </si>
  <si>
    <t>Berkelland AFD</t>
  </si>
  <si>
    <t>Bommelerwaard OA</t>
  </si>
  <si>
    <t>Bommelerwaard AFD</t>
  </si>
  <si>
    <t>Breda OA</t>
  </si>
  <si>
    <t>Breda AFD</t>
  </si>
  <si>
    <t>Etten-Leur OA</t>
  </si>
  <si>
    <t>Buitenland OA</t>
  </si>
  <si>
    <t>Buitenland AFD</t>
  </si>
  <si>
    <t>Bunnik OA</t>
  </si>
  <si>
    <t>Bunnik AFD</t>
  </si>
  <si>
    <t>Capelle AD IJssel OA</t>
  </si>
  <si>
    <t>Capelle AD IJssel AFD</t>
  </si>
  <si>
    <t>Castricum OA</t>
  </si>
  <si>
    <t>Castricum AFD</t>
  </si>
  <si>
    <t>De Bilt OA</t>
  </si>
  <si>
    <t>De Bilt AFD</t>
  </si>
  <si>
    <t>Delft OA</t>
  </si>
  <si>
    <t>Delft AFD</t>
  </si>
  <si>
    <t>Boxtel OA</t>
  </si>
  <si>
    <t>Den Bosch AFD</t>
  </si>
  <si>
    <t>Den Bosch OA</t>
  </si>
  <si>
    <t>Noordoost-Brabant OA</t>
  </si>
  <si>
    <t>Sint Michielsgestel OA</t>
  </si>
  <si>
    <t>Vught OA</t>
  </si>
  <si>
    <t>Deventer OA</t>
  </si>
  <si>
    <t>Deventer AFD</t>
  </si>
  <si>
    <t>Doetinchem OA</t>
  </si>
  <si>
    <t>Doetinchem AFD</t>
  </si>
  <si>
    <t>Alblasserdam OA</t>
  </si>
  <si>
    <t>Drechtsteden AFD</t>
  </si>
  <si>
    <t>Papendrecht OA</t>
  </si>
  <si>
    <t>Sliedrecht OA</t>
  </si>
  <si>
    <t>Zwijndrecht OA</t>
  </si>
  <si>
    <t>Dordrecht OA</t>
  </si>
  <si>
    <t>Hardinxveld-Giessendam OA</t>
  </si>
  <si>
    <t>Hendrik-Ido-Ambacht OA</t>
  </si>
  <si>
    <t>Assen OA</t>
  </si>
  <si>
    <t>Drenthe AFD</t>
  </si>
  <si>
    <t>Hoogeveen-De Wolden OA</t>
  </si>
  <si>
    <t>Meppel OA</t>
  </si>
  <si>
    <t>Zuidoost-Drenthe OA</t>
  </si>
  <si>
    <t>Drimmelen OA</t>
  </si>
  <si>
    <t>Drimmelen AFD</t>
  </si>
  <si>
    <t>Ede OA</t>
  </si>
  <si>
    <t>Ede AFD</t>
  </si>
  <si>
    <t>Enschede OA</t>
  </si>
  <si>
    <t>Enschede AFD</t>
  </si>
  <si>
    <t>Epe OA</t>
  </si>
  <si>
    <t>Epe AFD</t>
  </si>
  <si>
    <t>Almere OA</t>
  </si>
  <si>
    <t>Flevoland AFD</t>
  </si>
  <si>
    <t>Dronten OA</t>
  </si>
  <si>
    <t>Lelystad OA</t>
  </si>
  <si>
    <t>Urk OA</t>
  </si>
  <si>
    <t>Zeewolde OA</t>
  </si>
  <si>
    <t>Friesland OA</t>
  </si>
  <si>
    <t>Friesland AFD</t>
  </si>
  <si>
    <t>Leeuwarden OA</t>
  </si>
  <si>
    <t>Noardeast-Fryslân OA</t>
  </si>
  <si>
    <t>Smallingerland OA</t>
  </si>
  <si>
    <t>Súdwest Fryslân OA</t>
  </si>
  <si>
    <t>Gooise Meren OA</t>
  </si>
  <si>
    <t>Gooise Meren AFD</t>
  </si>
  <si>
    <t>Huizen OA</t>
  </si>
  <si>
    <t>Gorinchem OA</t>
  </si>
  <si>
    <t>Gorinchem AFD</t>
  </si>
  <si>
    <t>Vijfheerenlanden OA</t>
  </si>
  <si>
    <t>Gouda OA</t>
  </si>
  <si>
    <t>Gouda AFD</t>
  </si>
  <si>
    <t>Bodegraven-Reeuwijk OA</t>
  </si>
  <si>
    <t>Waddinxveen OA</t>
  </si>
  <si>
    <t>Groningen OA</t>
  </si>
  <si>
    <t>Groningen AFD</t>
  </si>
  <si>
    <t>Haren OA</t>
  </si>
  <si>
    <t>Kop van Drenthe OA</t>
  </si>
  <si>
    <t>Oldambt OA</t>
  </si>
  <si>
    <t>Haagse regio OA</t>
  </si>
  <si>
    <t>Haagse regio AFD</t>
  </si>
  <si>
    <t>Leidschendam-Voorburg OA</t>
  </si>
  <si>
    <t>Rijswijk OA</t>
  </si>
  <si>
    <t>Wassenaar OA</t>
  </si>
  <si>
    <t>Bloemendaal OA</t>
  </si>
  <si>
    <t>Haarlem en Regio AFD</t>
  </si>
  <si>
    <t>Haarlem en Regio OA</t>
  </si>
  <si>
    <t>Heemstede OA</t>
  </si>
  <si>
    <t>Hillegom OA</t>
  </si>
  <si>
    <t>Velsen OA</t>
  </si>
  <si>
    <t>Haarlemmermeer OA</t>
  </si>
  <si>
    <t>Haarlemmermeer AFD</t>
  </si>
  <si>
    <t>Hellendoorn OA</t>
  </si>
  <si>
    <t>Hengelo OA</t>
  </si>
  <si>
    <t>Hengelo AFD</t>
  </si>
  <si>
    <t>Oldenzaal OA</t>
  </si>
  <si>
    <t>Hilversum OA</t>
  </si>
  <si>
    <t>Hilversum AFD</t>
  </si>
  <si>
    <t>Houten OA</t>
  </si>
  <si>
    <t>Houten AFD</t>
  </si>
  <si>
    <t>IJmond-Noord OA</t>
  </si>
  <si>
    <t>IJmond-Noord AFD</t>
  </si>
  <si>
    <t>Kampen OA</t>
  </si>
  <si>
    <t>Kampen AFD</t>
  </si>
  <si>
    <t>Langstraat OA</t>
  </si>
  <si>
    <t>Langstraat AFD</t>
  </si>
  <si>
    <t>Lansingerland OA</t>
  </si>
  <si>
    <t>Lansingerland AFD</t>
  </si>
  <si>
    <t>Katwijk OA</t>
  </si>
  <si>
    <t>Leiden AFD</t>
  </si>
  <si>
    <t>Leiden OA</t>
  </si>
  <si>
    <t>Oegstgeest OA</t>
  </si>
  <si>
    <t>Voorschoten OA</t>
  </si>
  <si>
    <t>Leusden OA</t>
  </si>
  <si>
    <t>Leusden AFD</t>
  </si>
  <si>
    <t>Maassluis OA</t>
  </si>
  <si>
    <t>Maassluis AFD</t>
  </si>
  <si>
    <t>Maastricht OA</t>
  </si>
  <si>
    <t>Maastricht AFD</t>
  </si>
  <si>
    <t>Leudal OA</t>
  </si>
  <si>
    <t>Midden Limburg AFD</t>
  </si>
  <si>
    <t>Maasgouw OA</t>
  </si>
  <si>
    <t>Echt-Susteren OA</t>
  </si>
  <si>
    <t>Weert OA</t>
  </si>
  <si>
    <t>Roerdalen OA</t>
  </si>
  <si>
    <t>Roermond OA</t>
  </si>
  <si>
    <t>Midden-Brabant OA</t>
  </si>
  <si>
    <t>Midden-Brabant AFD</t>
  </si>
  <si>
    <t>Midden-Overijssel OA</t>
  </si>
  <si>
    <t>Midden-Overijssel AFD</t>
  </si>
  <si>
    <t>Ommen OA</t>
  </si>
  <si>
    <t>Steenwijkerland OA</t>
  </si>
  <si>
    <t>Nieuwegein OA</t>
  </si>
  <si>
    <t>Nieuwegein AFD</t>
  </si>
  <si>
    <t>Lingewaard OA</t>
  </si>
  <si>
    <t>Nijmegen AFD</t>
  </si>
  <si>
    <t>Nijmegen OA</t>
  </si>
  <si>
    <t>Overbetuwe OA</t>
  </si>
  <si>
    <t>Berg en Dal OA</t>
  </si>
  <si>
    <t>Den Helder OA</t>
  </si>
  <si>
    <t>Noordkop AFD</t>
  </si>
  <si>
    <t>Noordkop OA</t>
  </si>
  <si>
    <t>Texel OA</t>
  </si>
  <si>
    <t>Ermelo OA</t>
  </si>
  <si>
    <t>Noordwest-Veluwe AFD</t>
  </si>
  <si>
    <t>Nijkerk OA</t>
  </si>
  <si>
    <t>Noordwest-Veluwe OA</t>
  </si>
  <si>
    <t>Harderwijk OA</t>
  </si>
  <si>
    <t>Oosterhout OA</t>
  </si>
  <si>
    <t>Oosterhout AFD</t>
  </si>
  <si>
    <t>Parkstad Limburg OA</t>
  </si>
  <si>
    <t>Parkstad Limburg AFD</t>
  </si>
  <si>
    <t>Rheden-Rozendaal OA</t>
  </si>
  <si>
    <t>Rheden-Rozendaal AFD</t>
  </si>
  <si>
    <t>Rhenen OA</t>
  </si>
  <si>
    <t>Rhenen AFD</t>
  </si>
  <si>
    <t>Culemborg OA</t>
  </si>
  <si>
    <t>Rivierenland AFD</t>
  </si>
  <si>
    <t>West-Betuwe OA</t>
  </si>
  <si>
    <t>Buren OA</t>
  </si>
  <si>
    <t>Tiel OA</t>
  </si>
  <si>
    <t>Neder-Betuwe OA</t>
  </si>
  <si>
    <t>Roosendaal OA</t>
  </si>
  <si>
    <t>Roosendaal AFD</t>
  </si>
  <si>
    <t>Albrandswaard OA</t>
  </si>
  <si>
    <t>Rotterdam + regio AFD</t>
  </si>
  <si>
    <t>Barendrecht OA</t>
  </si>
  <si>
    <t>Krimpen aan den IJssel OA</t>
  </si>
  <si>
    <t>Ridderkerk OA</t>
  </si>
  <si>
    <t>Rotterdam + regio OA</t>
  </si>
  <si>
    <t>Rotterdam Stad OA</t>
  </si>
  <si>
    <t>Schiedam OA</t>
  </si>
  <si>
    <t>Hoeksche Waard OA</t>
  </si>
  <si>
    <t>Rotterdam Hoek van Holland OA</t>
  </si>
  <si>
    <t>Rotterdam (gemeente) OA</t>
  </si>
  <si>
    <t>Rotterdam Alexander OA</t>
  </si>
  <si>
    <t>Rotterdam Feijenoord-Charlois OA</t>
  </si>
  <si>
    <t>Rotterdam Hillegersberg-Schiebroek OA</t>
  </si>
  <si>
    <t>Rotterdam Noord OA</t>
  </si>
  <si>
    <t>Soest OA</t>
  </si>
  <si>
    <t>Soest AFD</t>
  </si>
  <si>
    <t>Stichtse Vecht OA</t>
  </si>
  <si>
    <t>Stichtse Vecht AFD</t>
  </si>
  <si>
    <t>Utrecht OA</t>
  </si>
  <si>
    <t>Utrecht AFD</t>
  </si>
  <si>
    <t>Wijk bij Duurstede OA</t>
  </si>
  <si>
    <t>Utrechtse Heuvelrug OA</t>
  </si>
  <si>
    <t>Utrechtse Heuvelrug AFD</t>
  </si>
  <si>
    <t>Veenendaal OA</t>
  </si>
  <si>
    <t>Veenendaal AFD</t>
  </si>
  <si>
    <t>Venlo OA</t>
  </si>
  <si>
    <t>Venlo AFD</t>
  </si>
  <si>
    <t>Venray OA</t>
  </si>
  <si>
    <t>Vlaardingen OA</t>
  </si>
  <si>
    <t>Vlaardingen AFD</t>
  </si>
  <si>
    <t>Wageningen OA</t>
  </si>
  <si>
    <t>Wageningen AFD</t>
  </si>
  <si>
    <t>Waterland OA</t>
  </si>
  <si>
    <t>Waterland AFD</t>
  </si>
  <si>
    <t>West-Brabant OA</t>
  </si>
  <si>
    <t>West-Brabant AFD</t>
  </si>
  <si>
    <t>Westelijk Utrecht OA</t>
  </si>
  <si>
    <t>Westelijk Utrecht AFD</t>
  </si>
  <si>
    <t>Westelijke Mijnstreek OA</t>
  </si>
  <si>
    <t>Westelijke Mijnstreek AFD</t>
  </si>
  <si>
    <t>West-Friesland OA</t>
  </si>
  <si>
    <t>West-Friesland AFD</t>
  </si>
  <si>
    <t>Westland OA</t>
  </si>
  <si>
    <t>Westland AFD</t>
  </si>
  <si>
    <t>Woerden OA</t>
  </si>
  <si>
    <t>Woerden AFD</t>
  </si>
  <si>
    <t>Zaanstreek OA</t>
  </si>
  <si>
    <t>Zaanstreek AFD</t>
  </si>
  <si>
    <t>De Bevelanden OA</t>
  </si>
  <si>
    <t>Zeeland AFD</t>
  </si>
  <si>
    <t>Zeeland OA</t>
  </si>
  <si>
    <t>Zeeuws Vlaanderen OA</t>
  </si>
  <si>
    <t>Zeist OA</t>
  </si>
  <si>
    <t>Zeist AFD</t>
  </si>
  <si>
    <t>Zoetermeer OA</t>
  </si>
  <si>
    <t>Zoetermeer AFD</t>
  </si>
  <si>
    <t>Eindhoven OA</t>
  </si>
  <si>
    <t>Zuidoost-Brabant AFD</t>
  </si>
  <si>
    <t>Geldrop-Mierlo OA</t>
  </si>
  <si>
    <t>Heeze OA</t>
  </si>
  <si>
    <t>Helmond OA</t>
  </si>
  <si>
    <t>Nuenen OA</t>
  </si>
  <si>
    <t>Valkenswaard OA</t>
  </si>
  <si>
    <t>Waalre OA</t>
  </si>
  <si>
    <t>Zuidoost-Brabant OA</t>
  </si>
  <si>
    <t>Zuidplas OA</t>
  </si>
  <si>
    <t>Zuidplas AFD</t>
  </si>
  <si>
    <t>Brummen OA</t>
  </si>
  <si>
    <t>Zutphen AFD</t>
  </si>
  <si>
    <t>Zutphen OA</t>
  </si>
  <si>
    <t>Zwolle OA</t>
  </si>
  <si>
    <t>Zwolle AFD</t>
  </si>
  <si>
    <t>Provincie</t>
  </si>
  <si>
    <t>Noord-Holland</t>
  </si>
  <si>
    <t>Gelderland</t>
  </si>
  <si>
    <t>Overijssel</t>
  </si>
  <si>
    <t>Zuid-Holland</t>
  </si>
  <si>
    <t>Utrecht</t>
  </si>
  <si>
    <t>Noord-Brabant</t>
  </si>
  <si>
    <t>Landelijk</t>
  </si>
  <si>
    <t>Drenthe</t>
  </si>
  <si>
    <t>Flevoland</t>
  </si>
  <si>
    <t>Friesland</t>
  </si>
  <si>
    <t>Groningen</t>
  </si>
  <si>
    <t>Limburg</t>
  </si>
  <si>
    <t>Zeeland</t>
  </si>
  <si>
    <t>Meierijstad OA</t>
  </si>
  <si>
    <t>Haaksbergen OA</t>
  </si>
  <si>
    <t>Noordoostpolder OA</t>
  </si>
  <si>
    <t>Lisse OA</t>
  </si>
  <si>
    <t>Maashorst OA</t>
  </si>
  <si>
    <t>Maashorst AFD</t>
  </si>
  <si>
    <t>Lochem OA</t>
  </si>
  <si>
    <t>Onderafdeling</t>
  </si>
  <si>
    <t>Afdeling</t>
  </si>
  <si>
    <t>Vergoeding per OA</t>
  </si>
  <si>
    <t>Opmerking 1:</t>
  </si>
  <si>
    <t>Opmerking 2:</t>
  </si>
  <si>
    <t>donaties / giften (inclusief ontvangen in eerdere jaren en nog niet besteed)</t>
  </si>
  <si>
    <t>De categorieën die zijn weergegeven bij uitgaven en inkomsten zijn slechts voorbeelden. Voel je vrij dit aan te passen zodat het beter aansluit bij het werk dat gedaan wordt door de afdeling.</t>
  </si>
  <si>
    <r>
      <t>Afdeling:</t>
    </r>
    <r>
      <rPr>
        <b/>
        <sz val="14"/>
        <color indexed="10"/>
        <rFont val="Calibri"/>
        <family val="2"/>
      </rPr>
      <t xml:space="preserve"> &lt;VUL HIER DE NAAM VAN DE AFDELING IN&gt;</t>
    </r>
  </si>
  <si>
    <t>Extra afdracht landelijk bureau (hiervoor ontvangen we graag motivatie)</t>
  </si>
  <si>
    <t>Controle sluitende begroting (moet '0' zijn)</t>
  </si>
  <si>
    <t>terug naar format begroting</t>
  </si>
  <si>
    <t>Duin-en Bollenstreek AFD</t>
  </si>
  <si>
    <t>Teylingen OA</t>
  </si>
  <si>
    <t>Heemstede AFD</t>
  </si>
  <si>
    <t>Land van Cuijk OA</t>
  </si>
  <si>
    <t>Voorne aan Zee OA</t>
  </si>
  <si>
    <t>Walcheren OA</t>
  </si>
  <si>
    <t>Schouwen-Duiveland OA</t>
  </si>
  <si>
    <t>Son en Breugel OA</t>
  </si>
  <si>
    <t>Oude IJsselstreek OA</t>
  </si>
  <si>
    <t>Aa en Hunze OA</t>
  </si>
  <si>
    <t>Midden-Drenthe OA</t>
  </si>
  <si>
    <t>Westerveld OA</t>
  </si>
  <si>
    <t>Gilze Rijen OA</t>
  </si>
  <si>
    <t>Beuningen OA</t>
  </si>
  <si>
    <t>Putten OA</t>
  </si>
  <si>
    <t>De Ronde Venen OA</t>
  </si>
  <si>
    <t>Woudenberg AFD</t>
  </si>
  <si>
    <t>Woudenberg OA</t>
  </si>
  <si>
    <t xml:space="preserve">  Jaar: 2026</t>
  </si>
  <si>
    <t>Afdracht landelijk bureau (niet meer dan maximale afdracht, zie tabblad 'Afdracht 2026')</t>
  </si>
  <si>
    <t xml:space="preserve">klik hier voor tabblad 'Afdracht 2026' </t>
  </si>
  <si>
    <t>Afdracht 2026</t>
  </si>
  <si>
    <t>BEGROTING (aanleveren uiterlijk maandag 26 januari 2026)</t>
  </si>
  <si>
    <t>Duin- en Bollenstreek</t>
  </si>
  <si>
    <t>Fryske Walden OA</t>
  </si>
  <si>
    <t>Noordenveld OA</t>
  </si>
  <si>
    <t>Tynaarlo OA</t>
  </si>
  <si>
    <t xml:space="preserve">Conform de nieuwe regeling, die is vastgesteld tijdens de ledenraad d.d. 04-02-2017, vervalt het resterende saldo van de afdracht op 31-12-2025. Het jaar 2026 begint elke afdeling dus weer op ‘0’. In het document is er dus ook geen ruimte meer om het resterende saldo op te geven. Er is wel ruimte om eerder ontvangen (en nog niet bestede) giften/donaties te vermelden.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</si>
</sst>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 #,##0_ ;_ &quot;€&quot;\ * \-#,##0_ ;_ &quot;€&quot;\ * &quot;-&quot;_ ;_ @_ "/>
    <numFmt numFmtId="44" formatCode="_ &quot;€&quot;\ * #,##0.00_ ;_ &quot;€&quot;\ * \-#,##0.00_ ;_ &quot;€&quot;\ * &quot;-&quot;??_ ;_ @_ "/>
    <numFmt numFmtId="164" formatCode="&quot;€&quot;\ #,##0.00"/>
  </numFmts>
  <fonts count="17" x14ac:knownFonts="1">
    <font>
      <sz val="10"/>
      <name val="Arial"/>
    </font>
    <font>
      <b/>
      <sz val="10"/>
      <name val="Arial"/>
      <family val="2"/>
    </font>
    <font>
      <sz val="10"/>
      <name val="Arial"/>
      <family val="2"/>
    </font>
    <font>
      <u/>
      <sz val="10"/>
      <color indexed="12"/>
      <name val="Arial"/>
      <family val="2"/>
    </font>
    <font>
      <b/>
      <i/>
      <sz val="10"/>
      <name val="Arial"/>
      <family val="2"/>
    </font>
    <font>
      <b/>
      <sz val="11"/>
      <name val="Calibri"/>
      <family val="2"/>
    </font>
    <font>
      <b/>
      <sz val="14"/>
      <color indexed="10"/>
      <name val="Calibri"/>
      <family val="2"/>
    </font>
    <font>
      <sz val="9"/>
      <color indexed="81"/>
      <name val="Tahoma"/>
      <family val="2"/>
    </font>
    <font>
      <b/>
      <sz val="9"/>
      <color indexed="81"/>
      <name val="Tahoma"/>
      <family val="2"/>
    </font>
    <font>
      <sz val="11"/>
      <color theme="1"/>
      <name val="Calibri"/>
      <family val="2"/>
    </font>
    <font>
      <b/>
      <sz val="11"/>
      <color theme="1"/>
      <name val="Calibri"/>
      <family val="2"/>
    </font>
    <font>
      <sz val="14"/>
      <name val="Calibri"/>
      <family val="2"/>
      <scheme val="minor"/>
    </font>
    <font>
      <i/>
      <sz val="14"/>
      <color rgb="FF000000"/>
      <name val="Calibri"/>
      <family val="2"/>
      <scheme val="minor"/>
    </font>
    <font>
      <b/>
      <sz val="14"/>
      <name val="Calibri"/>
      <family val="2"/>
      <scheme val="minor"/>
    </font>
    <font>
      <b/>
      <i/>
      <u/>
      <sz val="14"/>
      <color rgb="FF000000"/>
      <name val="Calibri"/>
      <family val="2"/>
      <scheme val="minor"/>
    </font>
    <font>
      <b/>
      <u/>
      <sz val="14"/>
      <name val="Calibri"/>
      <family val="2"/>
      <scheme val="minor"/>
    </font>
    <font>
      <b/>
      <i/>
      <u/>
      <sz val="14"/>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4E172"/>
        <bgColor indexed="64"/>
      </patternFill>
    </fill>
    <fill>
      <patternFill patternType="solid">
        <fgColor rgb="FF00B0F0"/>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01">
    <xf numFmtId="0" fontId="0" fillId="0" borderId="0" xfId="0"/>
    <xf numFmtId="0" fontId="0" fillId="0" borderId="0" xfId="0" applyBorder="1"/>
    <xf numFmtId="42" fontId="0" fillId="0" borderId="11" xfId="0" applyNumberFormat="1" applyBorder="1" applyAlignment="1">
      <alignment horizontal="center"/>
    </xf>
    <xf numFmtId="42" fontId="0" fillId="0" borderId="6" xfId="0" applyNumberFormat="1" applyBorder="1" applyAlignment="1">
      <alignment horizontal="center"/>
    </xf>
    <xf numFmtId="49" fontId="0" fillId="0" borderId="6" xfId="0" applyNumberFormat="1" applyBorder="1" applyAlignment="1">
      <alignment horizontal="center"/>
    </xf>
    <xf numFmtId="42" fontId="0" fillId="0" borderId="12" xfId="0" applyNumberFormat="1" applyBorder="1"/>
    <xf numFmtId="49" fontId="1" fillId="0" borderId="13" xfId="0" applyNumberFormat="1" applyFont="1" applyBorder="1"/>
    <xf numFmtId="49" fontId="2" fillId="0" borderId="6" xfId="0" applyNumberFormat="1" applyFont="1" applyBorder="1" applyAlignment="1">
      <alignment horizontal="center"/>
    </xf>
    <xf numFmtId="3" fontId="2" fillId="0" borderId="6" xfId="0" applyNumberFormat="1" applyFont="1" applyBorder="1" applyAlignment="1">
      <alignment horizontal="right"/>
    </xf>
    <xf numFmtId="49" fontId="4" fillId="0" borderId="13" xfId="0" applyNumberFormat="1" applyFont="1" applyBorder="1"/>
    <xf numFmtId="44" fontId="4" fillId="0" borderId="6" xfId="0" applyNumberFormat="1" applyFont="1" applyBorder="1" applyAlignment="1">
      <alignment horizontal="center"/>
    </xf>
    <xf numFmtId="44" fontId="0" fillId="0" borderId="14" xfId="0" applyNumberFormat="1" applyBorder="1"/>
    <xf numFmtId="0" fontId="0" fillId="0" borderId="0" xfId="0" applyFill="1"/>
    <xf numFmtId="0" fontId="4" fillId="0" borderId="0" xfId="0" applyFont="1" applyFill="1" applyBorder="1"/>
    <xf numFmtId="0" fontId="0" fillId="0" borderId="6" xfId="0" applyFill="1" applyBorder="1"/>
    <xf numFmtId="49" fontId="9" fillId="0" borderId="6" xfId="0" applyNumberFormat="1" applyFont="1" applyFill="1" applyBorder="1"/>
    <xf numFmtId="1" fontId="9" fillId="0" borderId="6" xfId="0" applyNumberFormat="1" applyFont="1" applyFill="1" applyBorder="1"/>
    <xf numFmtId="49" fontId="10" fillId="0" borderId="6" xfId="0" applyNumberFormat="1" applyFont="1" applyBorder="1"/>
    <xf numFmtId="1" fontId="10" fillId="3" borderId="6" xfId="0" applyNumberFormat="1" applyFont="1" applyFill="1" applyBorder="1"/>
    <xf numFmtId="49" fontId="10" fillId="3" borderId="6" xfId="0" applyNumberFormat="1" applyFont="1" applyFill="1" applyBorder="1"/>
    <xf numFmtId="1" fontId="9" fillId="3" borderId="6" xfId="0" applyNumberFormat="1" applyFont="1" applyFill="1" applyBorder="1"/>
    <xf numFmtId="164" fontId="0" fillId="0" borderId="6" xfId="0" applyNumberFormat="1" applyBorder="1"/>
    <xf numFmtId="164" fontId="1" fillId="3" borderId="6" xfId="0" applyNumberFormat="1" applyFont="1" applyFill="1" applyBorder="1"/>
    <xf numFmtId="0" fontId="1" fillId="3" borderId="6" xfId="0" applyFont="1" applyFill="1" applyBorder="1"/>
    <xf numFmtId="49" fontId="9" fillId="0" borderId="6" xfId="0" applyNumberFormat="1" applyFont="1" applyBorder="1"/>
    <xf numFmtId="164" fontId="4" fillId="2" borderId="0" xfId="0" applyNumberFormat="1" applyFont="1" applyFill="1" applyBorder="1" applyAlignment="1">
      <alignment horizontal="center"/>
    </xf>
    <xf numFmtId="164" fontId="0" fillId="0" borderId="0" xfId="0" applyNumberFormat="1" applyBorder="1"/>
    <xf numFmtId="0" fontId="11" fillId="0" borderId="0" xfId="0" applyFont="1"/>
    <xf numFmtId="0" fontId="12" fillId="0" borderId="0" xfId="0" applyFont="1" applyAlignment="1">
      <alignment horizontal="left" wrapText="1"/>
    </xf>
    <xf numFmtId="0" fontId="11" fillId="0" borderId="0" xfId="0" applyFont="1" applyAlignment="1"/>
    <xf numFmtId="0" fontId="13" fillId="0" borderId="0" xfId="0" applyFont="1" applyAlignment="1" applyProtection="1">
      <protection locked="0"/>
    </xf>
    <xf numFmtId="0" fontId="11" fillId="0" borderId="1" xfId="0" applyFont="1" applyBorder="1" applyAlignment="1">
      <alignment vertical="top"/>
    </xf>
    <xf numFmtId="0" fontId="11" fillId="0" borderId="1" xfId="0" applyFont="1" applyBorder="1" applyAlignment="1">
      <alignment horizontal="center" vertical="top"/>
    </xf>
    <xf numFmtId="0" fontId="13" fillId="0" borderId="4" xfId="0" applyFont="1" applyBorder="1" applyAlignment="1" applyProtection="1">
      <alignment vertical="top"/>
    </xf>
    <xf numFmtId="42" fontId="11" fillId="0" borderId="7" xfId="0" applyNumberFormat="1" applyFont="1" applyBorder="1" applyAlignment="1">
      <alignment vertical="top"/>
    </xf>
    <xf numFmtId="0" fontId="11" fillId="0" borderId="4" xfId="0" applyFont="1" applyBorder="1" applyAlignment="1" applyProtection="1">
      <alignment vertical="top"/>
    </xf>
    <xf numFmtId="42" fontId="11" fillId="0" borderId="7" xfId="0" applyNumberFormat="1" applyFont="1" applyBorder="1" applyAlignment="1" applyProtection="1">
      <alignment vertical="top"/>
      <protection locked="0"/>
    </xf>
    <xf numFmtId="0" fontId="11" fillId="0" borderId="2" xfId="0" applyFont="1" applyBorder="1" applyAlignment="1" applyProtection="1">
      <alignment vertical="top"/>
    </xf>
    <xf numFmtId="42" fontId="11" fillId="0" borderId="9" xfId="0" applyNumberFormat="1" applyFont="1" applyBorder="1" applyAlignment="1" applyProtection="1">
      <alignment vertical="top"/>
      <protection locked="0"/>
    </xf>
    <xf numFmtId="0" fontId="13" fillId="0" borderId="6" xfId="0" applyFont="1" applyBorder="1" applyAlignment="1" applyProtection="1">
      <alignment horizontal="right" vertical="top"/>
    </xf>
    <xf numFmtId="42" fontId="13" fillId="2" borderId="10" xfId="0" applyNumberFormat="1" applyFont="1" applyFill="1" applyBorder="1" applyAlignment="1" applyProtection="1">
      <alignment vertical="top"/>
    </xf>
    <xf numFmtId="0" fontId="13" fillId="0" borderId="4" xfId="0" applyFont="1" applyBorder="1" applyAlignment="1" applyProtection="1">
      <alignment horizontal="right" vertical="top"/>
    </xf>
    <xf numFmtId="42" fontId="13" fillId="0" borderId="7" xfId="0" applyNumberFormat="1" applyFont="1" applyFill="1" applyBorder="1" applyAlignment="1" applyProtection="1">
      <alignment vertical="top" wrapText="1"/>
    </xf>
    <xf numFmtId="0" fontId="11" fillId="0" borderId="0" xfId="0" applyFont="1" applyAlignment="1" applyProtection="1"/>
    <xf numFmtId="0" fontId="11" fillId="0" borderId="5" xfId="0" applyFont="1" applyBorder="1" applyAlignment="1" applyProtection="1">
      <alignment vertical="top"/>
    </xf>
    <xf numFmtId="42" fontId="11" fillId="0" borderId="8" xfId="0" applyNumberFormat="1" applyFont="1" applyBorder="1" applyAlignment="1" applyProtection="1">
      <alignment vertical="top"/>
      <protection locked="0"/>
    </xf>
    <xf numFmtId="0" fontId="13" fillId="0" borderId="3" xfId="0" applyFont="1" applyBorder="1" applyAlignment="1" applyProtection="1">
      <alignment horizontal="right" vertical="top"/>
    </xf>
    <xf numFmtId="42" fontId="13" fillId="2" borderId="6" xfId="0" applyNumberFormat="1" applyFont="1" applyFill="1" applyBorder="1" applyAlignment="1" applyProtection="1">
      <alignment vertical="top"/>
    </xf>
    <xf numFmtId="0" fontId="13" fillId="0" borderId="15" xfId="0" applyFont="1" applyBorder="1" applyAlignment="1" applyProtection="1">
      <alignment horizontal="right" vertical="top"/>
    </xf>
    <xf numFmtId="42" fontId="13" fillId="2" borderId="7" xfId="0" applyNumberFormat="1" applyFont="1" applyFill="1" applyBorder="1" applyAlignment="1" applyProtection="1">
      <alignment vertical="top"/>
    </xf>
    <xf numFmtId="0" fontId="13" fillId="4" borderId="6" xfId="0" applyFont="1" applyFill="1" applyBorder="1" applyAlignment="1" applyProtection="1">
      <alignment horizontal="right" vertical="top"/>
    </xf>
    <xf numFmtId="42" fontId="13" fillId="4" borderId="7" xfId="0" applyNumberFormat="1" applyFont="1" applyFill="1" applyBorder="1" applyAlignment="1" applyProtection="1">
      <alignment vertical="top"/>
    </xf>
    <xf numFmtId="0" fontId="13" fillId="0" borderId="0" xfId="0" applyFont="1" applyBorder="1" applyAlignment="1" applyProtection="1">
      <alignment horizontal="right" vertical="top"/>
    </xf>
    <xf numFmtId="42" fontId="11" fillId="0" borderId="0" xfId="0" applyNumberFormat="1" applyFont="1" applyBorder="1" applyAlignment="1" applyProtection="1">
      <alignment vertical="top"/>
      <protection locked="0"/>
    </xf>
    <xf numFmtId="0" fontId="13" fillId="0" borderId="0" xfId="0" applyFont="1" applyBorder="1" applyAlignment="1" applyProtection="1">
      <alignment horizontal="left" vertical="top"/>
    </xf>
    <xf numFmtId="0" fontId="11" fillId="0" borderId="0" xfId="0" applyFont="1" applyAlignment="1" applyProtection="1">
      <protection locked="0"/>
    </xf>
    <xf numFmtId="0" fontId="14" fillId="0" borderId="0" xfId="0" applyFont="1" applyAlignment="1">
      <alignment horizontal="left" wrapText="1"/>
    </xf>
    <xf numFmtId="0" fontId="15" fillId="0" borderId="0" xfId="0" applyFont="1" applyAlignment="1" applyProtection="1"/>
    <xf numFmtId="0" fontId="1" fillId="5" borderId="4" xfId="0" applyFont="1" applyFill="1" applyBorder="1"/>
    <xf numFmtId="0" fontId="5" fillId="5" borderId="4" xfId="0" applyFont="1" applyFill="1" applyBorder="1"/>
    <xf numFmtId="164" fontId="1" fillId="5" borderId="4" xfId="0" applyNumberFormat="1" applyFont="1" applyFill="1" applyBorder="1"/>
    <xf numFmtId="164" fontId="1" fillId="5" borderId="15" xfId="0" applyNumberFormat="1" applyFont="1" applyFill="1" applyBorder="1"/>
    <xf numFmtId="0" fontId="0" fillId="0" borderId="0" xfId="0" applyFill="1" applyBorder="1"/>
    <xf numFmtId="0" fontId="13" fillId="4" borderId="4" xfId="0" applyFont="1" applyFill="1" applyBorder="1" applyAlignment="1" applyProtection="1">
      <alignment horizontal="right" vertical="top"/>
    </xf>
    <xf numFmtId="42" fontId="13" fillId="0" borderId="7" xfId="0" applyNumberFormat="1" applyFont="1" applyBorder="1" applyAlignment="1" applyProtection="1">
      <alignment vertical="top"/>
      <protection locked="0"/>
    </xf>
    <xf numFmtId="0" fontId="3" fillId="0" borderId="0" xfId="1" applyFill="1" applyAlignment="1" applyProtection="1"/>
    <xf numFmtId="0" fontId="16" fillId="0" borderId="0" xfId="0" applyFont="1"/>
    <xf numFmtId="0" fontId="3" fillId="0" borderId="0" xfId="1" applyAlignment="1" applyProtection="1"/>
    <xf numFmtId="49" fontId="10" fillId="0" borderId="6" xfId="0" applyNumberFormat="1" applyFont="1" applyFill="1" applyBorder="1"/>
    <xf numFmtId="164" fontId="1" fillId="0" borderId="6" xfId="0" applyNumberFormat="1" applyFont="1" applyFill="1" applyBorder="1"/>
    <xf numFmtId="164" fontId="2" fillId="0" borderId="6" xfId="0" applyNumberFormat="1" applyFont="1" applyFill="1" applyBorder="1"/>
    <xf numFmtId="1" fontId="1" fillId="3" borderId="6" xfId="0" applyNumberFormat="1" applyFont="1" applyFill="1" applyBorder="1"/>
    <xf numFmtId="49" fontId="0" fillId="0" borderId="0" xfId="0" applyNumberFormat="1" applyBorder="1"/>
    <xf numFmtId="1" fontId="2" fillId="0" borderId="0" xfId="0" applyNumberFormat="1" applyFont="1" applyBorder="1" applyAlignment="1">
      <alignment horizontal="right"/>
    </xf>
    <xf numFmtId="42" fontId="0" fillId="0" borderId="0" xfId="0" applyNumberFormat="1" applyBorder="1" applyAlignment="1">
      <alignment horizontal="center"/>
    </xf>
    <xf numFmtId="49" fontId="0" fillId="0" borderId="0" xfId="0" applyNumberFormat="1" applyBorder="1" applyAlignment="1">
      <alignment horizontal="center"/>
    </xf>
    <xf numFmtId="42" fontId="0" fillId="0" borderId="0" xfId="0" applyNumberFormat="1" applyBorder="1"/>
    <xf numFmtId="49" fontId="1" fillId="0" borderId="16" xfId="0" applyNumberFormat="1" applyFont="1" applyBorder="1"/>
    <xf numFmtId="3" fontId="2" fillId="0" borderId="17" xfId="0" applyNumberFormat="1" applyFont="1" applyBorder="1" applyAlignment="1">
      <alignment horizontal="right"/>
    </xf>
    <xf numFmtId="42" fontId="0" fillId="0" borderId="17" xfId="0" applyNumberFormat="1" applyBorder="1" applyAlignment="1">
      <alignment horizontal="center"/>
    </xf>
    <xf numFmtId="49" fontId="0" fillId="0" borderId="17" xfId="0" applyNumberFormat="1" applyBorder="1" applyAlignment="1">
      <alignment horizontal="center"/>
    </xf>
    <xf numFmtId="42" fontId="0" fillId="0" borderId="18" xfId="0" applyNumberFormat="1" applyBorder="1"/>
    <xf numFmtId="164" fontId="0" fillId="0" borderId="18" xfId="0" applyNumberFormat="1" applyBorder="1"/>
    <xf numFmtId="164" fontId="0" fillId="0" borderId="12" xfId="0" applyNumberFormat="1" applyBorder="1"/>
    <xf numFmtId="49" fontId="1" fillId="0" borderId="19" xfId="0" applyNumberFormat="1" applyFont="1" applyBorder="1"/>
    <xf numFmtId="3" fontId="2" fillId="0" borderId="11" xfId="0" applyNumberFormat="1" applyFont="1" applyBorder="1" applyAlignment="1">
      <alignment horizontal="right"/>
    </xf>
    <xf numFmtId="49" fontId="2" fillId="0" borderId="11" xfId="0" applyNumberFormat="1" applyFont="1" applyBorder="1" applyAlignment="1">
      <alignment horizontal="center"/>
    </xf>
    <xf numFmtId="44" fontId="0" fillId="0" borderId="20" xfId="0" applyNumberFormat="1" applyBorder="1"/>
    <xf numFmtId="164" fontId="0" fillId="0" borderId="20" xfId="0" applyNumberFormat="1" applyBorder="1"/>
    <xf numFmtId="49" fontId="9" fillId="6" borderId="6" xfId="0" applyNumberFormat="1" applyFont="1" applyFill="1" applyBorder="1"/>
    <xf numFmtId="1" fontId="9" fillId="6" borderId="6" xfId="0" applyNumberFormat="1" applyFont="1" applyFill="1" applyBorder="1"/>
    <xf numFmtId="164" fontId="2" fillId="6" borderId="6" xfId="0" applyNumberFormat="1" applyFont="1" applyFill="1" applyBorder="1"/>
    <xf numFmtId="0" fontId="2" fillId="0" borderId="0" xfId="0" applyFont="1"/>
    <xf numFmtId="0" fontId="15" fillId="0" borderId="0" xfId="0" applyFont="1" applyAlignment="1" applyProtection="1"/>
    <xf numFmtId="0" fontId="12" fillId="0" borderId="0" xfId="0" applyFont="1" applyAlignment="1">
      <alignment horizontal="left" vertical="top" wrapText="1"/>
    </xf>
    <xf numFmtId="0" fontId="13" fillId="0" borderId="21" xfId="0" applyFont="1" applyBorder="1" applyAlignment="1" applyProtection="1">
      <alignment horizontal="left" vertical="top"/>
    </xf>
    <xf numFmtId="0" fontId="13" fillId="0" borderId="9" xfId="0" applyFont="1" applyBorder="1" applyAlignment="1" applyProtection="1">
      <alignment horizontal="left" vertical="top"/>
    </xf>
    <xf numFmtId="0" fontId="13" fillId="0" borderId="22" xfId="0" applyFont="1" applyBorder="1" applyAlignment="1" applyProtection="1">
      <alignment horizontal="left" vertical="top"/>
    </xf>
    <xf numFmtId="0" fontId="13" fillId="0" borderId="8" xfId="0" applyFont="1" applyBorder="1" applyAlignment="1" applyProtection="1">
      <alignment horizontal="left" vertical="top"/>
    </xf>
    <xf numFmtId="0" fontId="13" fillId="0" borderId="15" xfId="0" applyFont="1" applyBorder="1" applyAlignment="1" applyProtection="1">
      <alignment horizontal="left" vertical="top"/>
    </xf>
    <xf numFmtId="0" fontId="13" fillId="0" borderId="7" xfId="0" applyFont="1" applyBorder="1" applyAlignment="1" applyProtection="1">
      <alignment horizontal="left" vertical="top"/>
    </xf>
  </cellXfs>
  <cellStyles count="2">
    <cellStyle name="Hyperlink" xfId="1" builtinId="8"/>
    <cellStyle name="Standaard" xfId="0" builtinId="0"/>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1592580</xdr:colOff>
      <xdr:row>5</xdr:row>
      <xdr:rowOff>175260</xdr:rowOff>
    </xdr:to>
    <xdr:pic>
      <xdr:nvPicPr>
        <xdr:cNvPr id="4201" name="Afbeelding 2">
          <a:extLst>
            <a:ext uri="{FF2B5EF4-FFF2-40B4-BE49-F238E27FC236}">
              <a16:creationId xmlns:a16="http://schemas.microsoft.com/office/drawing/2014/main" id="{3F5D4B28-FE2D-491F-BD90-1E92E3C51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6560" y="457200"/>
          <a:ext cx="159258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2"/>
  <sheetViews>
    <sheetView showGridLines="0" workbookViewId="0">
      <selection activeCell="C9" sqref="C9"/>
    </sheetView>
  </sheetViews>
  <sheetFormatPr defaultColWidth="64.77734375" defaultRowHeight="18" x14ac:dyDescent="0.35"/>
  <cols>
    <col min="1" max="1" width="98.6640625" style="27" customWidth="1"/>
    <col min="2" max="2" width="31.5546875" style="27" bestFit="1" customWidth="1"/>
    <col min="3" max="16384" width="64.77734375" style="27"/>
  </cols>
  <sheetData>
    <row r="1" spans="1:2" s="29" customFormat="1" x14ac:dyDescent="0.35">
      <c r="A1" s="93" t="s">
        <v>356</v>
      </c>
      <c r="B1" s="93"/>
    </row>
    <row r="2" spans="1:2" s="29" customFormat="1" x14ac:dyDescent="0.35">
      <c r="A2" s="57"/>
      <c r="B2" s="57"/>
    </row>
    <row r="3" spans="1:2" x14ac:dyDescent="0.35">
      <c r="A3" s="66" t="s">
        <v>326</v>
      </c>
    </row>
    <row r="4" spans="1:2" x14ac:dyDescent="0.35">
      <c r="A4" s="94" t="s">
        <v>361</v>
      </c>
    </row>
    <row r="5" spans="1:2" x14ac:dyDescent="0.35">
      <c r="A5" s="94"/>
    </row>
    <row r="6" spans="1:2" x14ac:dyDescent="0.35">
      <c r="A6" s="94"/>
    </row>
    <row r="7" spans="1:2" x14ac:dyDescent="0.35">
      <c r="A7" s="94"/>
    </row>
    <row r="8" spans="1:2" x14ac:dyDescent="0.35">
      <c r="A8" s="94"/>
    </row>
    <row r="9" spans="1:2" x14ac:dyDescent="0.35">
      <c r="A9" s="28"/>
    </row>
    <row r="10" spans="1:2" x14ac:dyDescent="0.35">
      <c r="A10" s="56" t="s">
        <v>327</v>
      </c>
    </row>
    <row r="11" spans="1:2" ht="54" x14ac:dyDescent="0.35">
      <c r="A11" s="28" t="s">
        <v>329</v>
      </c>
    </row>
    <row r="12" spans="1:2" x14ac:dyDescent="0.35">
      <c r="A12" s="28"/>
    </row>
    <row r="13" spans="1:2" s="29" customFormat="1" x14ac:dyDescent="0.35">
      <c r="A13" s="30" t="s">
        <v>330</v>
      </c>
      <c r="B13" s="30" t="s">
        <v>352</v>
      </c>
    </row>
    <row r="14" spans="1:2" s="29" customFormat="1" x14ac:dyDescent="0.35">
      <c r="A14" s="31"/>
      <c r="B14" s="32"/>
    </row>
    <row r="15" spans="1:2" s="29" customFormat="1" x14ac:dyDescent="0.35">
      <c r="A15" s="33" t="s">
        <v>6</v>
      </c>
      <c r="B15" s="34"/>
    </row>
    <row r="16" spans="1:2" s="29" customFormat="1" x14ac:dyDescent="0.35">
      <c r="A16" s="35" t="s">
        <v>31</v>
      </c>
      <c r="B16" s="36">
        <v>0</v>
      </c>
    </row>
    <row r="17" spans="1:6" s="29" customFormat="1" x14ac:dyDescent="0.35">
      <c r="A17" s="35" t="s">
        <v>3</v>
      </c>
      <c r="B17" s="36">
        <v>0</v>
      </c>
    </row>
    <row r="18" spans="1:6" s="29" customFormat="1" x14ac:dyDescent="0.35">
      <c r="A18" s="35" t="s">
        <v>30</v>
      </c>
      <c r="B18" s="36">
        <v>0</v>
      </c>
    </row>
    <row r="19" spans="1:6" s="29" customFormat="1" x14ac:dyDescent="0.35">
      <c r="A19" s="35" t="s">
        <v>4</v>
      </c>
      <c r="B19" s="36">
        <v>0</v>
      </c>
    </row>
    <row r="20" spans="1:6" s="29" customFormat="1" x14ac:dyDescent="0.35">
      <c r="A20" s="37" t="s">
        <v>5</v>
      </c>
      <c r="B20" s="38">
        <v>0</v>
      </c>
    </row>
    <row r="21" spans="1:6" s="29" customFormat="1" x14ac:dyDescent="0.35">
      <c r="A21" s="39" t="s">
        <v>11</v>
      </c>
      <c r="B21" s="40">
        <f>SUM(B16:B20)</f>
        <v>0</v>
      </c>
    </row>
    <row r="22" spans="1:6" s="29" customFormat="1" x14ac:dyDescent="0.35">
      <c r="A22" s="41"/>
      <c r="B22" s="42"/>
    </row>
    <row r="23" spans="1:6" s="29" customFormat="1" x14ac:dyDescent="0.35">
      <c r="A23" s="33" t="s">
        <v>7</v>
      </c>
      <c r="B23" s="34"/>
    </row>
    <row r="24" spans="1:6" s="29" customFormat="1" x14ac:dyDescent="0.35">
      <c r="A24" s="35" t="s">
        <v>0</v>
      </c>
      <c r="B24" s="36">
        <v>0</v>
      </c>
    </row>
    <row r="25" spans="1:6" s="29" customFormat="1" x14ac:dyDescent="0.35">
      <c r="A25" s="35" t="s">
        <v>1</v>
      </c>
      <c r="B25" s="36">
        <v>0</v>
      </c>
      <c r="F25" s="43"/>
    </row>
    <row r="26" spans="1:6" s="29" customFormat="1" x14ac:dyDescent="0.35">
      <c r="A26" s="35" t="s">
        <v>2</v>
      </c>
      <c r="B26" s="36">
        <v>0</v>
      </c>
    </row>
    <row r="27" spans="1:6" s="29" customFormat="1" x14ac:dyDescent="0.35">
      <c r="A27" s="44" t="s">
        <v>328</v>
      </c>
      <c r="B27" s="45">
        <v>0</v>
      </c>
    </row>
    <row r="28" spans="1:6" s="29" customFormat="1" x14ac:dyDescent="0.35">
      <c r="A28" s="37" t="s">
        <v>5</v>
      </c>
      <c r="B28" s="38">
        <v>0</v>
      </c>
    </row>
    <row r="29" spans="1:6" s="29" customFormat="1" x14ac:dyDescent="0.35">
      <c r="A29" s="46" t="s">
        <v>10</v>
      </c>
      <c r="B29" s="47">
        <f>SUM(B24:B28)</f>
        <v>0</v>
      </c>
    </row>
    <row r="30" spans="1:6" s="29" customFormat="1" x14ac:dyDescent="0.35">
      <c r="A30" s="48" t="s">
        <v>12</v>
      </c>
      <c r="B30" s="49">
        <f>B29-B21</f>
        <v>0</v>
      </c>
    </row>
    <row r="31" spans="1:6" s="29" customFormat="1" x14ac:dyDescent="0.35">
      <c r="A31" s="50" t="s">
        <v>353</v>
      </c>
      <c r="B31" s="51">
        <v>0</v>
      </c>
      <c r="C31" s="67" t="s">
        <v>354</v>
      </c>
    </row>
    <row r="32" spans="1:6" s="29" customFormat="1" x14ac:dyDescent="0.35">
      <c r="A32" s="63" t="s">
        <v>331</v>
      </c>
      <c r="B32" s="51">
        <v>0</v>
      </c>
    </row>
    <row r="33" spans="1:4" s="29" customFormat="1" x14ac:dyDescent="0.35">
      <c r="A33" s="41" t="s">
        <v>332</v>
      </c>
      <c r="B33" s="64">
        <f>B31+B32+B30</f>
        <v>0</v>
      </c>
    </row>
    <row r="34" spans="1:4" s="29" customFormat="1" x14ac:dyDescent="0.35">
      <c r="A34" s="52"/>
      <c r="B34" s="53"/>
    </row>
    <row r="35" spans="1:4" s="29" customFormat="1" x14ac:dyDescent="0.35">
      <c r="A35" s="95" t="s">
        <v>32</v>
      </c>
      <c r="B35" s="96"/>
      <c r="C35" s="54"/>
      <c r="D35" s="54"/>
    </row>
    <row r="36" spans="1:4" s="29" customFormat="1" x14ac:dyDescent="0.35">
      <c r="A36" s="97"/>
      <c r="B36" s="98"/>
      <c r="C36" s="54"/>
      <c r="D36" s="54"/>
    </row>
    <row r="37" spans="1:4" s="29" customFormat="1" x14ac:dyDescent="0.35">
      <c r="A37" s="97"/>
      <c r="B37" s="98"/>
      <c r="C37" s="54"/>
      <c r="D37" s="54"/>
    </row>
    <row r="38" spans="1:4" s="29" customFormat="1" x14ac:dyDescent="0.35">
      <c r="A38" s="97"/>
      <c r="B38" s="98"/>
      <c r="C38" s="54"/>
      <c r="D38" s="54"/>
    </row>
    <row r="39" spans="1:4" s="29" customFormat="1" x14ac:dyDescent="0.35">
      <c r="A39" s="99"/>
      <c r="B39" s="100"/>
      <c r="C39" s="54"/>
      <c r="D39" s="54"/>
    </row>
    <row r="40" spans="1:4" s="29" customFormat="1" x14ac:dyDescent="0.35">
      <c r="A40" s="54"/>
      <c r="B40" s="54"/>
      <c r="C40" s="54"/>
      <c r="D40" s="54"/>
    </row>
    <row r="41" spans="1:4" s="29" customFormat="1" x14ac:dyDescent="0.35">
      <c r="A41" s="54"/>
      <c r="B41" s="54"/>
      <c r="C41" s="54"/>
      <c r="D41" s="54"/>
    </row>
    <row r="42" spans="1:4" s="29" customFormat="1" x14ac:dyDescent="0.35">
      <c r="A42" s="54"/>
      <c r="B42" s="54"/>
      <c r="C42" s="54"/>
      <c r="D42" s="54"/>
    </row>
    <row r="43" spans="1:4" s="29" customFormat="1" x14ac:dyDescent="0.35">
      <c r="A43" s="54"/>
      <c r="B43" s="54"/>
      <c r="C43" s="54"/>
      <c r="D43" s="54"/>
    </row>
    <row r="44" spans="1:4" s="29" customFormat="1" x14ac:dyDescent="0.35">
      <c r="A44" s="43" t="s">
        <v>8</v>
      </c>
      <c r="B44" s="43" t="s">
        <v>9</v>
      </c>
      <c r="C44" s="55"/>
      <c r="D44" s="55"/>
    </row>
    <row r="45" spans="1:4" s="29" customFormat="1" x14ac:dyDescent="0.35">
      <c r="A45" s="55"/>
      <c r="B45" s="55"/>
      <c r="C45" s="55"/>
      <c r="D45" s="55"/>
    </row>
    <row r="46" spans="1:4" s="29" customFormat="1" x14ac:dyDescent="0.35">
      <c r="A46" s="55"/>
      <c r="B46" s="55"/>
      <c r="C46" s="55"/>
      <c r="D46" s="55"/>
    </row>
    <row r="47" spans="1:4" s="29" customFormat="1" x14ac:dyDescent="0.35"/>
    <row r="48" spans="1:4" s="29" customFormat="1" x14ac:dyDescent="0.35"/>
    <row r="49" s="29" customFormat="1" x14ac:dyDescent="0.35"/>
    <row r="50" s="29" customFormat="1" x14ac:dyDescent="0.35"/>
    <row r="51" s="29" customFormat="1" x14ac:dyDescent="0.35"/>
    <row r="52" s="29" customFormat="1" x14ac:dyDescent="0.35"/>
  </sheetData>
  <mergeCells count="3">
    <mergeCell ref="A1:B1"/>
    <mergeCell ref="A4:A8"/>
    <mergeCell ref="A35:B39"/>
  </mergeCells>
  <conditionalFormatting sqref="B30">
    <cfRule type="cellIs" dxfId="7" priority="1" stopIfTrue="1" operator="equal">
      <formula>0</formula>
    </cfRule>
    <cfRule type="cellIs" dxfId="6" priority="2" stopIfTrue="1" operator="greaterThan">
      <formula>0</formula>
    </cfRule>
    <cfRule type="cellIs" dxfId="5" priority="7" stopIfTrue="1" operator="greaterThan">
      <formula>0</formula>
    </cfRule>
    <cfRule type="cellIs" dxfId="4" priority="8" stopIfTrue="1" operator="lessThan">
      <formula>0</formula>
    </cfRule>
  </conditionalFormatting>
  <conditionalFormatting sqref="B33">
    <cfRule type="cellIs" dxfId="3" priority="3" stopIfTrue="1" operator="greaterThan">
      <formula>0</formula>
    </cfRule>
    <cfRule type="cellIs" dxfId="2" priority="4" stopIfTrue="1" operator="equal">
      <formula>0</formula>
    </cfRule>
    <cfRule type="cellIs" dxfId="1" priority="5" stopIfTrue="1" operator="greaterThan">
      <formula>0</formula>
    </cfRule>
    <cfRule type="cellIs" dxfId="0" priority="6" stopIfTrue="1" operator="lessThan">
      <formula>0</formula>
    </cfRule>
  </conditionalFormatting>
  <hyperlinks>
    <hyperlink ref="C31" location="'Afdracht 2025'!A1" display="klik hier voor tabblad 'Afdracht 2025' " xr:uid="{00000000-0004-0000-0100-000000000000}"/>
  </hyperlinks>
  <pageMargins left="0.7" right="0.7" top="0.75" bottom="0.75" header="0.3" footer="0.3"/>
  <pageSetup paperSize="9" scale="79" orientation="landscape" r:id="rId1"/>
  <ignoredErrors>
    <ignoredError sqref="B33"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03"/>
  <sheetViews>
    <sheetView showGridLines="0" tabSelected="1" workbookViewId="0">
      <pane ySplit="6" topLeftCell="A7" activePane="bottomLeft" state="frozen"/>
      <selection pane="bottomLeft" activeCell="L12" sqref="L12:L23"/>
    </sheetView>
  </sheetViews>
  <sheetFormatPr defaultRowHeight="13.2" x14ac:dyDescent="0.25"/>
  <cols>
    <col min="1" max="1" width="27" style="14" bestFit="1" customWidth="1"/>
    <col min="2" max="2" width="37.33203125" style="14" bestFit="1" customWidth="1"/>
    <col min="3" max="3" width="25" style="14" bestFit="1" customWidth="1"/>
    <col min="4" max="4" width="18.77734375" style="14" bestFit="1" customWidth="1"/>
    <col min="5" max="5" width="20.44140625" style="21" bestFit="1" customWidth="1"/>
    <col min="6" max="6" width="16.5546875" style="21" bestFit="1" customWidth="1"/>
    <col min="8" max="9" width="27" bestFit="1" customWidth="1"/>
    <col min="10" max="10" width="10.5546875" customWidth="1"/>
    <col min="11" max="11" width="6.6640625" customWidth="1"/>
    <col min="12" max="12" width="10.88671875" bestFit="1" customWidth="1"/>
    <col min="13" max="13" width="10.6640625" bestFit="1" customWidth="1"/>
  </cols>
  <sheetData>
    <row r="1" spans="1:52" x14ac:dyDescent="0.25">
      <c r="A1" s="65" t="s">
        <v>333</v>
      </c>
      <c r="B1" s="62"/>
      <c r="C1" s="62"/>
      <c r="D1" s="62"/>
      <c r="E1" s="26"/>
      <c r="F1" s="26"/>
    </row>
    <row r="2" spans="1:52" x14ac:dyDescent="0.25">
      <c r="A2" s="62"/>
      <c r="B2" s="62"/>
      <c r="C2" s="62"/>
      <c r="D2" s="62"/>
      <c r="E2" s="26"/>
      <c r="F2" s="26"/>
    </row>
    <row r="3" spans="1:52" s="1" customFormat="1" x14ac:dyDescent="0.25">
      <c r="A3" s="62"/>
      <c r="B3" s="62"/>
      <c r="C3" s="62"/>
      <c r="D3" s="62"/>
      <c r="E3" s="26"/>
      <c r="F3" s="26"/>
    </row>
    <row r="4" spans="1:52" s="1" customFormat="1" x14ac:dyDescent="0.25">
      <c r="A4" s="62"/>
      <c r="B4" s="62"/>
      <c r="C4" s="62"/>
      <c r="D4" s="62"/>
      <c r="E4" s="26"/>
      <c r="F4" s="26"/>
    </row>
    <row r="5" spans="1:52" s="1" customFormat="1" x14ac:dyDescent="0.25">
      <c r="A5" s="62"/>
      <c r="B5" s="62"/>
      <c r="C5" s="62"/>
      <c r="D5" s="62"/>
      <c r="E5" s="26"/>
      <c r="F5" s="26"/>
    </row>
    <row r="6" spans="1:52" ht="14.4" x14ac:dyDescent="0.3">
      <c r="A6" s="58" t="s">
        <v>302</v>
      </c>
      <c r="B6" s="59" t="s">
        <v>323</v>
      </c>
      <c r="C6" s="59" t="s">
        <v>324</v>
      </c>
      <c r="D6" s="59" t="s">
        <v>33</v>
      </c>
      <c r="E6" s="60" t="s">
        <v>325</v>
      </c>
      <c r="F6" s="61" t="s">
        <v>355</v>
      </c>
      <c r="G6" s="1"/>
      <c r="H6" s="13" t="s">
        <v>13</v>
      </c>
      <c r="I6" s="25">
        <f>33*0.15</f>
        <v>4.95</v>
      </c>
      <c r="K6" s="1"/>
      <c r="L6" s="26"/>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thickBot="1" x14ac:dyDescent="0.35">
      <c r="B7" s="15" t="s">
        <v>34</v>
      </c>
      <c r="C7" s="15" t="s">
        <v>35</v>
      </c>
      <c r="D7" s="16">
        <v>97</v>
      </c>
      <c r="E7" s="21">
        <v>100</v>
      </c>
    </row>
    <row r="8" spans="1:52" ht="14.4" x14ac:dyDescent="0.3">
      <c r="A8" s="19" t="s">
        <v>303</v>
      </c>
      <c r="B8" s="19" t="s">
        <v>29</v>
      </c>
      <c r="C8" s="19" t="s">
        <v>35</v>
      </c>
      <c r="D8" s="18">
        <f>SUM(D7)</f>
        <v>97</v>
      </c>
      <c r="E8" s="22">
        <f>SUM(E7)</f>
        <v>100</v>
      </c>
      <c r="F8" s="22">
        <f>(D8*$I$6)+E8</f>
        <v>580.15000000000009</v>
      </c>
      <c r="H8" s="77" t="s">
        <v>15</v>
      </c>
      <c r="I8" s="78"/>
      <c r="J8" s="79"/>
      <c r="K8" s="80"/>
      <c r="L8" s="81"/>
      <c r="M8" s="82"/>
    </row>
    <row r="9" spans="1:52" ht="14.4" x14ac:dyDescent="0.3">
      <c r="B9" s="15" t="s">
        <v>36</v>
      </c>
      <c r="C9" s="15" t="s">
        <v>37</v>
      </c>
      <c r="D9" s="16">
        <v>116</v>
      </c>
      <c r="E9" s="21">
        <v>100</v>
      </c>
      <c r="H9" s="9" t="s">
        <v>16</v>
      </c>
      <c r="I9" s="10">
        <f>33*0.01</f>
        <v>0.33</v>
      </c>
      <c r="J9" s="1"/>
      <c r="K9" s="4"/>
      <c r="L9" s="5"/>
      <c r="M9" s="83"/>
    </row>
    <row r="10" spans="1:52" ht="14.4" x14ac:dyDescent="0.3">
      <c r="B10" s="15" t="s">
        <v>38</v>
      </c>
      <c r="C10" s="15" t="s">
        <v>37</v>
      </c>
      <c r="D10" s="16">
        <v>72</v>
      </c>
      <c r="E10" s="21">
        <v>100</v>
      </c>
      <c r="H10" s="6"/>
      <c r="I10" s="8"/>
      <c r="J10" s="3"/>
      <c r="K10" s="4"/>
      <c r="L10" s="5"/>
      <c r="M10" s="83"/>
    </row>
    <row r="11" spans="1:52" ht="14.4" x14ac:dyDescent="0.3">
      <c r="B11" s="15" t="s">
        <v>342</v>
      </c>
      <c r="C11" s="15" t="s">
        <v>37</v>
      </c>
      <c r="D11" s="16">
        <v>33</v>
      </c>
      <c r="E11" s="21">
        <v>100</v>
      </c>
      <c r="H11" s="6"/>
      <c r="I11" s="8"/>
      <c r="J11" s="3"/>
      <c r="K11" s="4"/>
      <c r="L11" s="5"/>
      <c r="M11" s="83"/>
    </row>
    <row r="12" spans="1:52" ht="14.4" x14ac:dyDescent="0.3">
      <c r="A12" s="19" t="s">
        <v>304</v>
      </c>
      <c r="B12" s="19" t="s">
        <v>29</v>
      </c>
      <c r="C12" s="19" t="s">
        <v>37</v>
      </c>
      <c r="D12" s="18">
        <f>SUM(D9:D11)</f>
        <v>221</v>
      </c>
      <c r="E12" s="22">
        <f>SUM(E9:E11)</f>
        <v>300</v>
      </c>
      <c r="F12" s="22">
        <f>(D12*$I$6)+E12</f>
        <v>1393.95</v>
      </c>
      <c r="H12" s="6" t="s">
        <v>17</v>
      </c>
      <c r="I12" s="8">
        <f>D87</f>
        <v>584</v>
      </c>
      <c r="J12" s="3">
        <v>100</v>
      </c>
      <c r="K12" s="4" t="s">
        <v>14</v>
      </c>
      <c r="L12" s="11">
        <f>(I12*$I$9)+(J12)</f>
        <v>292.72000000000003</v>
      </c>
      <c r="M12" s="83"/>
    </row>
    <row r="13" spans="1:52" ht="14.4" x14ac:dyDescent="0.3">
      <c r="B13" s="15" t="s">
        <v>39</v>
      </c>
      <c r="C13" s="15" t="s">
        <v>40</v>
      </c>
      <c r="D13" s="16">
        <v>300</v>
      </c>
      <c r="E13" s="21">
        <v>100</v>
      </c>
      <c r="H13" s="6" t="s">
        <v>18</v>
      </c>
      <c r="I13" s="8">
        <f>D109</f>
        <v>467</v>
      </c>
      <c r="J13" s="3">
        <v>100</v>
      </c>
      <c r="K13" s="7" t="s">
        <v>14</v>
      </c>
      <c r="L13" s="11">
        <f t="shared" ref="L13:L22" si="0">(I13*$I$9)+(J13)</f>
        <v>254.11</v>
      </c>
      <c r="M13" s="83"/>
    </row>
    <row r="14" spans="1:52" ht="14.4" x14ac:dyDescent="0.3">
      <c r="B14" s="15" t="s">
        <v>41</v>
      </c>
      <c r="C14" s="15" t="s">
        <v>40</v>
      </c>
      <c r="D14" s="16">
        <v>105</v>
      </c>
      <c r="E14" s="21">
        <v>100</v>
      </c>
      <c r="H14" s="6" t="s">
        <v>19</v>
      </c>
      <c r="I14" s="8">
        <f>D116</f>
        <v>809</v>
      </c>
      <c r="J14" s="3">
        <v>100</v>
      </c>
      <c r="K14" s="7" t="s">
        <v>14</v>
      </c>
      <c r="L14" s="11">
        <f t="shared" si="0"/>
        <v>366.97</v>
      </c>
      <c r="M14" s="83"/>
    </row>
    <row r="15" spans="1:52" ht="14.4" x14ac:dyDescent="0.3">
      <c r="B15" s="15" t="s">
        <v>42</v>
      </c>
      <c r="C15" s="15" t="s">
        <v>40</v>
      </c>
      <c r="D15" s="16">
        <v>86</v>
      </c>
      <c r="E15" s="21">
        <v>100</v>
      </c>
      <c r="H15" s="6" t="s">
        <v>20</v>
      </c>
      <c r="I15" s="8">
        <f>D12+D31+D36+D43+D45+D71+D97+D102+D196+D206+D212+D220+D256+D301</f>
        <v>4478</v>
      </c>
      <c r="J15" s="3">
        <v>100</v>
      </c>
      <c r="K15" s="7" t="s">
        <v>14</v>
      </c>
      <c r="L15" s="11">
        <f t="shared" si="0"/>
        <v>1577.74</v>
      </c>
      <c r="M15" s="83"/>
    </row>
    <row r="16" spans="1:52" ht="14.4" x14ac:dyDescent="0.3">
      <c r="B16" s="15" t="s">
        <v>43</v>
      </c>
      <c r="C16" s="15" t="s">
        <v>40</v>
      </c>
      <c r="D16" s="16">
        <v>107</v>
      </c>
      <c r="E16" s="21">
        <v>100</v>
      </c>
      <c r="H16" s="6" t="s">
        <v>21</v>
      </c>
      <c r="I16" s="8">
        <f>D133</f>
        <v>1218</v>
      </c>
      <c r="J16" s="3">
        <v>100</v>
      </c>
      <c r="K16" s="4" t="s">
        <v>14</v>
      </c>
      <c r="L16" s="11">
        <f t="shared" si="0"/>
        <v>501.94</v>
      </c>
      <c r="M16" s="83"/>
    </row>
    <row r="17" spans="1:13" ht="14.4" x14ac:dyDescent="0.3">
      <c r="A17" s="19" t="s">
        <v>303</v>
      </c>
      <c r="B17" s="19" t="s">
        <v>29</v>
      </c>
      <c r="C17" s="19" t="s">
        <v>40</v>
      </c>
      <c r="D17" s="18">
        <f>SUM(D13:D16)</f>
        <v>598</v>
      </c>
      <c r="E17" s="22">
        <f>SUM(E13:E16)</f>
        <v>400</v>
      </c>
      <c r="F17" s="22">
        <f>(D17*$I$6)+E17</f>
        <v>3360.1</v>
      </c>
      <c r="H17" s="6" t="s">
        <v>22</v>
      </c>
      <c r="I17" s="8">
        <f>D173+D180+D210+D252+D265</f>
        <v>979</v>
      </c>
      <c r="J17" s="3">
        <v>100</v>
      </c>
      <c r="K17" s="7" t="s">
        <v>14</v>
      </c>
      <c r="L17" s="11">
        <f t="shared" si="0"/>
        <v>423.07</v>
      </c>
      <c r="M17" s="83"/>
    </row>
    <row r="18" spans="1:13" ht="14.4" x14ac:dyDescent="0.3">
      <c r="B18" s="15" t="s">
        <v>44</v>
      </c>
      <c r="C18" s="15" t="s">
        <v>45</v>
      </c>
      <c r="D18" s="16">
        <v>107</v>
      </c>
      <c r="E18" s="21">
        <v>100</v>
      </c>
      <c r="H18" s="6" t="s">
        <v>23</v>
      </c>
      <c r="I18" s="8">
        <f>D41+D48+D67+D89+D159+D169+D183+D208+D222+D260+D295</f>
        <v>3367</v>
      </c>
      <c r="J18" s="3">
        <v>100</v>
      </c>
      <c r="K18" s="7" t="s">
        <v>14</v>
      </c>
      <c r="L18" s="11">
        <f t="shared" si="0"/>
        <v>1211.1100000000001</v>
      </c>
      <c r="M18" s="83"/>
    </row>
    <row r="19" spans="1:13" ht="15" customHeight="1" x14ac:dyDescent="0.3">
      <c r="B19" s="15" t="s">
        <v>157</v>
      </c>
      <c r="C19" s="15" t="s">
        <v>45</v>
      </c>
      <c r="D19" s="16">
        <v>33</v>
      </c>
      <c r="E19" s="21">
        <v>100</v>
      </c>
      <c r="H19" s="6" t="s">
        <v>24</v>
      </c>
      <c r="I19" s="8">
        <f>D8+D17+D29+D56+D119+D142+D144+D146+D151+D155+D200+D258+D267+D275</f>
        <v>7823</v>
      </c>
      <c r="J19" s="3">
        <v>100</v>
      </c>
      <c r="K19" s="7" t="s">
        <v>14</v>
      </c>
      <c r="L19" s="11">
        <f t="shared" si="0"/>
        <v>2681.59</v>
      </c>
      <c r="M19" s="83"/>
    </row>
    <row r="20" spans="1:13" ht="14.4" x14ac:dyDescent="0.3">
      <c r="A20" s="19" t="s">
        <v>305</v>
      </c>
      <c r="B20" s="19" t="s">
        <v>29</v>
      </c>
      <c r="C20" s="19" t="s">
        <v>45</v>
      </c>
      <c r="D20" s="20">
        <f>SUM(D18:D19)</f>
        <v>140</v>
      </c>
      <c r="E20" s="22">
        <f>SUM(E18:E19)</f>
        <v>200</v>
      </c>
      <c r="F20" s="22">
        <f>(D20*$I$6)+E20</f>
        <v>893</v>
      </c>
      <c r="H20" s="6" t="s">
        <v>25</v>
      </c>
      <c r="I20" s="8">
        <f>D20+D69+D100+D149+D157+D187+D303</f>
        <v>1801</v>
      </c>
      <c r="J20" s="3">
        <v>100</v>
      </c>
      <c r="K20" s="7" t="s">
        <v>14</v>
      </c>
      <c r="L20" s="11">
        <f t="shared" si="0"/>
        <v>694.33</v>
      </c>
      <c r="M20" s="83"/>
    </row>
    <row r="21" spans="1:13" ht="14.4" x14ac:dyDescent="0.3">
      <c r="B21" s="15" t="s">
        <v>46</v>
      </c>
      <c r="C21" s="15" t="s">
        <v>47</v>
      </c>
      <c r="D21" s="16">
        <v>249</v>
      </c>
      <c r="E21" s="21">
        <v>100</v>
      </c>
      <c r="H21" s="6" t="s">
        <v>26</v>
      </c>
      <c r="I21" s="8">
        <f>D25+D39+D52+D58+D153+D167+D189+D214+D240+D242+D245+D247+D249+D263+D271+D273+D283</f>
        <v>4470</v>
      </c>
      <c r="J21" s="3">
        <v>100</v>
      </c>
      <c r="K21" s="7" t="s">
        <v>14</v>
      </c>
      <c r="L21" s="11">
        <f t="shared" si="0"/>
        <v>1575.1000000000001</v>
      </c>
      <c r="M21" s="83"/>
    </row>
    <row r="22" spans="1:13" ht="14.4" x14ac:dyDescent="0.3">
      <c r="B22" s="15" t="s">
        <v>48</v>
      </c>
      <c r="C22" s="15" t="s">
        <v>47</v>
      </c>
      <c r="D22" s="16">
        <v>50</v>
      </c>
      <c r="E22" s="21">
        <v>100</v>
      </c>
      <c r="H22" s="6" t="s">
        <v>27</v>
      </c>
      <c r="I22" s="8">
        <f>D23+D54+D60+D79+D95+D122+D126+D138+D161+D165+D171+D238+D254+D269+D285+D297</f>
        <v>6981</v>
      </c>
      <c r="J22" s="3">
        <v>100</v>
      </c>
      <c r="K22" s="7" t="s">
        <v>14</v>
      </c>
      <c r="L22" s="11">
        <f t="shared" si="0"/>
        <v>2403.73</v>
      </c>
      <c r="M22" s="83"/>
    </row>
    <row r="23" spans="1:13" ht="15" thickBot="1" x14ac:dyDescent="0.35">
      <c r="A23" s="19" t="s">
        <v>306</v>
      </c>
      <c r="B23" s="19" t="s">
        <v>29</v>
      </c>
      <c r="C23" s="19" t="s">
        <v>47</v>
      </c>
      <c r="D23" s="18">
        <f>SUM(D21:D22)</f>
        <v>299</v>
      </c>
      <c r="E23" s="22">
        <f>SUM(E21:E22)</f>
        <v>200</v>
      </c>
      <c r="F23" s="22">
        <f>(D23*$I$6)+E23</f>
        <v>1680.05</v>
      </c>
      <c r="H23" s="84" t="s">
        <v>28</v>
      </c>
      <c r="I23" s="85">
        <f>D281</f>
        <v>535</v>
      </c>
      <c r="J23" s="2">
        <v>100</v>
      </c>
      <c r="K23" s="86" t="s">
        <v>14</v>
      </c>
      <c r="L23" s="87">
        <f>(I23*$I$9)+(J23)</f>
        <v>276.55</v>
      </c>
      <c r="M23" s="88"/>
    </row>
    <row r="24" spans="1:13" ht="14.4" x14ac:dyDescent="0.3">
      <c r="B24" s="15" t="s">
        <v>49</v>
      </c>
      <c r="C24" s="15" t="s">
        <v>50</v>
      </c>
      <c r="D24" s="16">
        <v>614</v>
      </c>
      <c r="E24" s="21">
        <v>100</v>
      </c>
      <c r="H24" s="1"/>
      <c r="I24" s="1"/>
      <c r="J24" s="1"/>
      <c r="K24" s="1"/>
      <c r="L24" s="1"/>
      <c r="M24" s="26"/>
    </row>
    <row r="25" spans="1:13" ht="14.4" x14ac:dyDescent="0.3">
      <c r="A25" s="19" t="s">
        <v>307</v>
      </c>
      <c r="B25" s="19" t="s">
        <v>29</v>
      </c>
      <c r="C25" s="19" t="s">
        <v>50</v>
      </c>
      <c r="D25" s="18">
        <f>SUM(D24)</f>
        <v>614</v>
      </c>
      <c r="E25" s="22">
        <f>SUM(E24)</f>
        <v>100</v>
      </c>
      <c r="F25" s="22">
        <f>(D25*$I$6)+E25</f>
        <v>3139.3</v>
      </c>
      <c r="H25" s="72"/>
      <c r="I25" s="73"/>
      <c r="J25" s="74"/>
      <c r="K25" s="75"/>
      <c r="L25" s="76"/>
      <c r="M25" s="26"/>
    </row>
    <row r="26" spans="1:13" ht="14.4" x14ac:dyDescent="0.3">
      <c r="B26" s="15" t="s">
        <v>51</v>
      </c>
      <c r="C26" s="15" t="s">
        <v>52</v>
      </c>
      <c r="D26" s="16">
        <v>216</v>
      </c>
      <c r="E26" s="21">
        <v>100</v>
      </c>
    </row>
    <row r="27" spans="1:13" ht="14.4" x14ac:dyDescent="0.3">
      <c r="B27" s="15" t="s">
        <v>53</v>
      </c>
      <c r="C27" s="15" t="s">
        <v>52</v>
      </c>
      <c r="D27" s="16">
        <v>3135</v>
      </c>
      <c r="E27" s="21">
        <v>100</v>
      </c>
    </row>
    <row r="28" spans="1:13" ht="14.4" x14ac:dyDescent="0.3">
      <c r="B28" s="15" t="s">
        <v>54</v>
      </c>
      <c r="C28" s="15" t="s">
        <v>52</v>
      </c>
      <c r="D28" s="16">
        <v>169</v>
      </c>
      <c r="E28" s="21">
        <v>100</v>
      </c>
    </row>
    <row r="29" spans="1:13" ht="14.4" x14ac:dyDescent="0.3">
      <c r="A29" s="19" t="s">
        <v>303</v>
      </c>
      <c r="B29" s="19" t="s">
        <v>29</v>
      </c>
      <c r="C29" s="19" t="s">
        <v>52</v>
      </c>
      <c r="D29" s="18">
        <f>SUM(D26:D28)</f>
        <v>3520</v>
      </c>
      <c r="E29" s="22">
        <f>SUM(E26:E28)</f>
        <v>300</v>
      </c>
      <c r="F29" s="22">
        <f>(D29*$I$6)+E29</f>
        <v>17724</v>
      </c>
    </row>
    <row r="30" spans="1:13" ht="14.4" x14ac:dyDescent="0.3">
      <c r="B30" s="15" t="s">
        <v>55</v>
      </c>
      <c r="C30" s="15" t="s">
        <v>56</v>
      </c>
      <c r="D30" s="16">
        <v>330</v>
      </c>
      <c r="E30" s="21">
        <v>100</v>
      </c>
    </row>
    <row r="31" spans="1:13" ht="14.4" x14ac:dyDescent="0.3">
      <c r="A31" s="19" t="s">
        <v>304</v>
      </c>
      <c r="B31" s="19" t="s">
        <v>29</v>
      </c>
      <c r="C31" s="19" t="s">
        <v>56</v>
      </c>
      <c r="D31" s="18">
        <f>SUM(D30)</f>
        <v>330</v>
      </c>
      <c r="E31" s="22">
        <f>SUM(E30)</f>
        <v>100</v>
      </c>
      <c r="F31" s="22">
        <f>(D31*$I$6)+E31</f>
        <v>1733.5</v>
      </c>
    </row>
    <row r="32" spans="1:13" ht="14.4" x14ac:dyDescent="0.3">
      <c r="B32" s="15" t="s">
        <v>57</v>
      </c>
      <c r="C32" s="15" t="s">
        <v>58</v>
      </c>
      <c r="D32" s="16">
        <v>26</v>
      </c>
      <c r="E32" s="21">
        <v>100</v>
      </c>
    </row>
    <row r="33" spans="1:6" ht="14.4" x14ac:dyDescent="0.3">
      <c r="B33" s="15" t="s">
        <v>59</v>
      </c>
      <c r="C33" s="15" t="s">
        <v>58</v>
      </c>
      <c r="D33" s="16">
        <v>459</v>
      </c>
      <c r="E33" s="21">
        <v>100</v>
      </c>
    </row>
    <row r="34" spans="1:6" ht="14.4" x14ac:dyDescent="0.3">
      <c r="B34" s="15" t="s">
        <v>60</v>
      </c>
      <c r="C34" s="15" t="s">
        <v>58</v>
      </c>
      <c r="D34" s="16">
        <v>183</v>
      </c>
      <c r="E34" s="21">
        <v>100</v>
      </c>
    </row>
    <row r="35" spans="1:6" ht="14.4" x14ac:dyDescent="0.3">
      <c r="B35" s="15" t="s">
        <v>61</v>
      </c>
      <c r="C35" s="15" t="s">
        <v>58</v>
      </c>
      <c r="D35" s="16">
        <v>30</v>
      </c>
      <c r="E35" s="21">
        <v>100</v>
      </c>
    </row>
    <row r="36" spans="1:6" ht="14.4" x14ac:dyDescent="0.3">
      <c r="A36" s="19" t="s">
        <v>304</v>
      </c>
      <c r="B36" s="19" t="s">
        <v>29</v>
      </c>
      <c r="C36" s="19" t="s">
        <v>58</v>
      </c>
      <c r="D36" s="18">
        <f>SUM(D32:D35)</f>
        <v>698</v>
      </c>
      <c r="E36" s="22">
        <f>SUM(E32:E35)</f>
        <v>400</v>
      </c>
      <c r="F36" s="22">
        <f>(D36*$I$6)+E36</f>
        <v>3855.1</v>
      </c>
    </row>
    <row r="37" spans="1:6" ht="14.4" x14ac:dyDescent="0.3">
      <c r="B37" s="15" t="s">
        <v>62</v>
      </c>
      <c r="C37" s="15" t="s">
        <v>63</v>
      </c>
      <c r="D37" s="16">
        <v>22</v>
      </c>
      <c r="E37" s="21">
        <v>100</v>
      </c>
    </row>
    <row r="38" spans="1:6" ht="14.4" x14ac:dyDescent="0.3">
      <c r="B38" s="15" t="s">
        <v>64</v>
      </c>
      <c r="C38" s="15" t="s">
        <v>63</v>
      </c>
      <c r="D38" s="16">
        <v>97</v>
      </c>
      <c r="E38" s="21">
        <v>100</v>
      </c>
    </row>
    <row r="39" spans="1:6" ht="14.4" x14ac:dyDescent="0.3">
      <c r="A39" s="19" t="s">
        <v>307</v>
      </c>
      <c r="B39" s="19" t="s">
        <v>29</v>
      </c>
      <c r="C39" s="19" t="s">
        <v>63</v>
      </c>
      <c r="D39" s="18">
        <f>SUM(D37:D38)</f>
        <v>119</v>
      </c>
      <c r="E39" s="22">
        <f>SUM(E37:E38)</f>
        <v>200</v>
      </c>
      <c r="F39" s="22">
        <f>(D39*$I$6)+E39</f>
        <v>789.05000000000007</v>
      </c>
    </row>
    <row r="40" spans="1:6" ht="14.4" x14ac:dyDescent="0.3">
      <c r="B40" s="15" t="s">
        <v>65</v>
      </c>
      <c r="C40" s="15" t="s">
        <v>66</v>
      </c>
      <c r="D40" s="16">
        <v>65</v>
      </c>
      <c r="E40" s="21">
        <v>100</v>
      </c>
    </row>
    <row r="41" spans="1:6" ht="14.4" x14ac:dyDescent="0.3">
      <c r="A41" s="19" t="s">
        <v>308</v>
      </c>
      <c r="B41" s="19" t="s">
        <v>29</v>
      </c>
      <c r="C41" s="19" t="s">
        <v>66</v>
      </c>
      <c r="D41" s="18">
        <f>SUM(D40)</f>
        <v>65</v>
      </c>
      <c r="E41" s="22">
        <f>SUM(E40)</f>
        <v>100</v>
      </c>
      <c r="F41" s="22">
        <f>(D41*$I$6)+E41</f>
        <v>421.75</v>
      </c>
    </row>
    <row r="42" spans="1:6" ht="14.4" x14ac:dyDescent="0.3">
      <c r="B42" s="15" t="s">
        <v>67</v>
      </c>
      <c r="C42" s="15" t="s">
        <v>68</v>
      </c>
      <c r="D42" s="16">
        <v>54</v>
      </c>
      <c r="E42" s="21">
        <v>100</v>
      </c>
    </row>
    <row r="43" spans="1:6" ht="14.4" x14ac:dyDescent="0.3">
      <c r="A43" s="19" t="s">
        <v>304</v>
      </c>
      <c r="B43" s="19" t="s">
        <v>29</v>
      </c>
      <c r="C43" s="19" t="s">
        <v>68</v>
      </c>
      <c r="D43" s="18">
        <f>SUM(D42)</f>
        <v>54</v>
      </c>
      <c r="E43" s="22">
        <f>SUM(E42)</f>
        <v>100</v>
      </c>
      <c r="F43" s="22">
        <f>(D43*$I$6)+E43</f>
        <v>367.3</v>
      </c>
    </row>
    <row r="44" spans="1:6" ht="14.4" x14ac:dyDescent="0.3">
      <c r="B44" s="15" t="s">
        <v>69</v>
      </c>
      <c r="C44" s="15" t="s">
        <v>70</v>
      </c>
      <c r="D44" s="16">
        <v>46</v>
      </c>
      <c r="E44" s="21">
        <v>100</v>
      </c>
    </row>
    <row r="45" spans="1:6" ht="14.4" x14ac:dyDescent="0.3">
      <c r="A45" s="19" t="s">
        <v>304</v>
      </c>
      <c r="B45" s="19" t="s">
        <v>29</v>
      </c>
      <c r="C45" s="19" t="s">
        <v>70</v>
      </c>
      <c r="D45" s="18">
        <f>SUM(D44)</f>
        <v>46</v>
      </c>
      <c r="E45" s="22">
        <f>SUM(E44)</f>
        <v>100</v>
      </c>
      <c r="F45" s="22">
        <f>(D45*$I$6)+E45</f>
        <v>327.70000000000005</v>
      </c>
    </row>
    <row r="46" spans="1:6" ht="14.4" x14ac:dyDescent="0.3">
      <c r="B46" s="15" t="s">
        <v>71</v>
      </c>
      <c r="C46" s="15" t="s">
        <v>72</v>
      </c>
      <c r="D46" s="16">
        <v>287</v>
      </c>
      <c r="E46" s="21">
        <v>100</v>
      </c>
    </row>
    <row r="47" spans="1:6" ht="14.4" x14ac:dyDescent="0.3">
      <c r="B47" s="15" t="s">
        <v>73</v>
      </c>
      <c r="C47" s="15" t="s">
        <v>72</v>
      </c>
      <c r="D47" s="16">
        <v>44</v>
      </c>
      <c r="E47" s="21">
        <v>100</v>
      </c>
    </row>
    <row r="48" spans="1:6" ht="14.4" x14ac:dyDescent="0.3">
      <c r="A48" s="19" t="s">
        <v>308</v>
      </c>
      <c r="B48" s="19" t="s">
        <v>29</v>
      </c>
      <c r="C48" s="19" t="s">
        <v>72</v>
      </c>
      <c r="D48" s="18">
        <f>SUM(D46:D47)</f>
        <v>331</v>
      </c>
      <c r="E48" s="22">
        <f>SUM(E46:E47)</f>
        <v>200</v>
      </c>
      <c r="F48" s="22">
        <f>(D48*$I$6)+E48</f>
        <v>1838.45</v>
      </c>
    </row>
    <row r="49" spans="1:13" ht="14.4" x14ac:dyDescent="0.3">
      <c r="B49" s="15" t="s">
        <v>74</v>
      </c>
      <c r="C49" s="15" t="s">
        <v>75</v>
      </c>
      <c r="D49" s="16">
        <v>73</v>
      </c>
      <c r="E49" s="21">
        <v>100</v>
      </c>
    </row>
    <row r="50" spans="1:13" ht="14.4" x14ac:dyDescent="0.3">
      <c r="A50" s="19" t="s">
        <v>309</v>
      </c>
      <c r="B50" s="19" t="s">
        <v>29</v>
      </c>
      <c r="C50" s="19" t="s">
        <v>75</v>
      </c>
      <c r="D50" s="18">
        <f>SUM(D49)</f>
        <v>73</v>
      </c>
      <c r="E50" s="22">
        <f>SUM(E49)</f>
        <v>100</v>
      </c>
      <c r="F50" s="22">
        <f>(D50*$I$6)+E50</f>
        <v>461.35</v>
      </c>
    </row>
    <row r="51" spans="1:13" ht="14.4" x14ac:dyDescent="0.3">
      <c r="B51" s="15" t="s">
        <v>76</v>
      </c>
      <c r="C51" s="15" t="s">
        <v>77</v>
      </c>
      <c r="D51" s="16">
        <v>117</v>
      </c>
      <c r="E51" s="21">
        <v>100</v>
      </c>
    </row>
    <row r="52" spans="1:13" ht="14.4" x14ac:dyDescent="0.3">
      <c r="A52" s="19" t="s">
        <v>307</v>
      </c>
      <c r="B52" s="19" t="s">
        <v>29</v>
      </c>
      <c r="C52" s="19" t="s">
        <v>77</v>
      </c>
      <c r="D52" s="18">
        <f>SUM(D51)</f>
        <v>117</v>
      </c>
      <c r="E52" s="22">
        <f>SUM(E51)</f>
        <v>100</v>
      </c>
      <c r="F52" s="22">
        <f>(D52*$I$6)+E52</f>
        <v>679.15</v>
      </c>
    </row>
    <row r="53" spans="1:13" ht="14.4" x14ac:dyDescent="0.3">
      <c r="B53" s="15" t="s">
        <v>78</v>
      </c>
      <c r="C53" s="15" t="s">
        <v>79</v>
      </c>
      <c r="D53" s="16">
        <v>90</v>
      </c>
      <c r="E53" s="21">
        <v>100</v>
      </c>
      <c r="H53" s="12"/>
      <c r="I53" s="12"/>
      <c r="J53" s="12"/>
      <c r="K53" s="12"/>
      <c r="L53" s="12"/>
      <c r="M53" s="12"/>
    </row>
    <row r="54" spans="1:13" ht="14.4" x14ac:dyDescent="0.3">
      <c r="A54" s="19" t="s">
        <v>306</v>
      </c>
      <c r="B54" s="19" t="s">
        <v>29</v>
      </c>
      <c r="C54" s="19" t="s">
        <v>79</v>
      </c>
      <c r="D54" s="18">
        <f>SUM(D53)</f>
        <v>90</v>
      </c>
      <c r="E54" s="22">
        <f>SUM(E53)</f>
        <v>100</v>
      </c>
      <c r="F54" s="22">
        <f>(D54*$I$6)+E54</f>
        <v>545.5</v>
      </c>
    </row>
    <row r="55" spans="1:13" ht="14.4" x14ac:dyDescent="0.3">
      <c r="B55" s="15" t="s">
        <v>80</v>
      </c>
      <c r="C55" s="15" t="s">
        <v>81</v>
      </c>
      <c r="D55" s="16">
        <v>173</v>
      </c>
      <c r="E55" s="21">
        <v>100</v>
      </c>
    </row>
    <row r="56" spans="1:13" s="12" customFormat="1" ht="14.4" x14ac:dyDescent="0.3">
      <c r="A56" s="19" t="s">
        <v>303</v>
      </c>
      <c r="B56" s="19" t="s">
        <v>29</v>
      </c>
      <c r="C56" s="19" t="s">
        <v>81</v>
      </c>
      <c r="D56" s="18">
        <f>SUM(D55)</f>
        <v>173</v>
      </c>
      <c r="E56" s="22">
        <f>SUM(E55)</f>
        <v>100</v>
      </c>
      <c r="F56" s="22">
        <f>(D56*$I$6)+E56</f>
        <v>956.35</v>
      </c>
    </row>
    <row r="57" spans="1:13" ht="14.4" x14ac:dyDescent="0.3">
      <c r="B57" s="15" t="s">
        <v>82</v>
      </c>
      <c r="C57" s="15" t="s">
        <v>83</v>
      </c>
      <c r="D57" s="16">
        <v>253</v>
      </c>
      <c r="E57" s="21">
        <v>100</v>
      </c>
    </row>
    <row r="58" spans="1:13" ht="14.4" x14ac:dyDescent="0.3">
      <c r="A58" s="23" t="s">
        <v>307</v>
      </c>
      <c r="B58" s="19" t="s">
        <v>29</v>
      </c>
      <c r="C58" s="19" t="s">
        <v>83</v>
      </c>
      <c r="D58" s="18">
        <f>SUM(D57)</f>
        <v>253</v>
      </c>
      <c r="E58" s="22">
        <f>SUM(E57)</f>
        <v>100</v>
      </c>
      <c r="F58" s="22">
        <f>(D58*$I$6)+E58</f>
        <v>1352.3500000000001</v>
      </c>
    </row>
    <row r="59" spans="1:13" s="12" customFormat="1" ht="14.4" x14ac:dyDescent="0.3">
      <c r="A59" s="14"/>
      <c r="B59" s="15" t="s">
        <v>84</v>
      </c>
      <c r="C59" s="15" t="s">
        <v>85</v>
      </c>
      <c r="D59" s="16">
        <v>581</v>
      </c>
      <c r="E59" s="21">
        <v>100</v>
      </c>
      <c r="F59" s="21"/>
      <c r="H59"/>
      <c r="I59"/>
      <c r="J59"/>
      <c r="K59"/>
      <c r="L59"/>
      <c r="M59"/>
    </row>
    <row r="60" spans="1:13" ht="14.4" x14ac:dyDescent="0.3">
      <c r="A60" s="19" t="s">
        <v>306</v>
      </c>
      <c r="B60" s="19" t="s">
        <v>29</v>
      </c>
      <c r="C60" s="19" t="s">
        <v>85</v>
      </c>
      <c r="D60" s="18">
        <f>SUM(D59)</f>
        <v>581</v>
      </c>
      <c r="E60" s="22">
        <f>SUM(E59)</f>
        <v>100</v>
      </c>
      <c r="F60" s="22">
        <f>(D60*$I$6)+E60</f>
        <v>2975.9500000000003</v>
      </c>
      <c r="H60" s="12"/>
      <c r="I60" s="12"/>
      <c r="J60" s="12"/>
      <c r="K60" s="12"/>
      <c r="L60" s="12"/>
      <c r="M60" s="12"/>
    </row>
    <row r="61" spans="1:13" ht="14.4" x14ac:dyDescent="0.3">
      <c r="B61" s="15" t="s">
        <v>86</v>
      </c>
      <c r="C61" s="15" t="s">
        <v>87</v>
      </c>
      <c r="D61" s="16">
        <v>57</v>
      </c>
      <c r="E61" s="21">
        <v>100</v>
      </c>
    </row>
    <row r="62" spans="1:13" ht="14.4" x14ac:dyDescent="0.3">
      <c r="B62" s="15" t="s">
        <v>88</v>
      </c>
      <c r="C62" s="15" t="s">
        <v>87</v>
      </c>
      <c r="D62" s="16">
        <v>304</v>
      </c>
      <c r="E62" s="21">
        <v>100</v>
      </c>
    </row>
    <row r="63" spans="1:13" s="12" customFormat="1" ht="14.4" x14ac:dyDescent="0.3">
      <c r="A63" s="14"/>
      <c r="B63" s="15" t="s">
        <v>89</v>
      </c>
      <c r="C63" s="15" t="s">
        <v>87</v>
      </c>
      <c r="D63" s="16">
        <v>110</v>
      </c>
      <c r="E63" s="21">
        <v>100</v>
      </c>
      <c r="F63" s="21"/>
    </row>
    <row r="64" spans="1:13" ht="14.4" x14ac:dyDescent="0.3">
      <c r="B64" s="15" t="s">
        <v>90</v>
      </c>
      <c r="C64" s="15" t="s">
        <v>87</v>
      </c>
      <c r="D64" s="16">
        <v>46</v>
      </c>
      <c r="E64" s="21">
        <v>100</v>
      </c>
    </row>
    <row r="65" spans="1:13" ht="14.4" x14ac:dyDescent="0.3">
      <c r="B65" s="15" t="s">
        <v>316</v>
      </c>
      <c r="C65" s="15" t="s">
        <v>87</v>
      </c>
      <c r="D65" s="16">
        <v>76</v>
      </c>
      <c r="E65" s="21">
        <v>100</v>
      </c>
    </row>
    <row r="66" spans="1:13" s="12" customFormat="1" ht="14.4" x14ac:dyDescent="0.3">
      <c r="A66" s="14"/>
      <c r="B66" s="15" t="s">
        <v>91</v>
      </c>
      <c r="C66" s="15" t="s">
        <v>87</v>
      </c>
      <c r="D66" s="16">
        <v>82</v>
      </c>
      <c r="E66" s="21">
        <v>100</v>
      </c>
      <c r="F66" s="21"/>
      <c r="H66"/>
      <c r="I66"/>
      <c r="J66"/>
      <c r="K66"/>
      <c r="L66"/>
      <c r="M66"/>
    </row>
    <row r="67" spans="1:13" ht="14.4" x14ac:dyDescent="0.3">
      <c r="A67" s="19" t="s">
        <v>308</v>
      </c>
      <c r="B67" s="19" t="s">
        <v>29</v>
      </c>
      <c r="C67" s="19" t="s">
        <v>87</v>
      </c>
      <c r="D67" s="18">
        <f>SUM(D61:D66)</f>
        <v>675</v>
      </c>
      <c r="E67" s="22">
        <f>SUM(E61:E66)</f>
        <v>600</v>
      </c>
      <c r="F67" s="22">
        <f>(D67*$I$6)+E67</f>
        <v>3941.25</v>
      </c>
    </row>
    <row r="68" spans="1:13" ht="14.4" x14ac:dyDescent="0.3">
      <c r="A68" s="24"/>
      <c r="B68" s="15" t="s">
        <v>92</v>
      </c>
      <c r="C68" s="15" t="s">
        <v>93</v>
      </c>
      <c r="D68" s="16">
        <v>391</v>
      </c>
      <c r="E68" s="21">
        <v>100</v>
      </c>
    </row>
    <row r="69" spans="1:13" ht="14.4" x14ac:dyDescent="0.3">
      <c r="A69" s="19" t="s">
        <v>305</v>
      </c>
      <c r="B69" s="19" t="s">
        <v>29</v>
      </c>
      <c r="C69" s="19" t="s">
        <v>93</v>
      </c>
      <c r="D69" s="18">
        <f>SUM(D68)</f>
        <v>391</v>
      </c>
      <c r="E69" s="22">
        <f>SUM(E68)</f>
        <v>100</v>
      </c>
      <c r="F69" s="22">
        <f>(D69*$I$6)+E69</f>
        <v>2035.45</v>
      </c>
      <c r="H69" s="12"/>
      <c r="I69" s="12"/>
      <c r="J69" s="12"/>
      <c r="K69" s="12"/>
      <c r="L69" s="12"/>
      <c r="M69" s="12"/>
    </row>
    <row r="70" spans="1:13" ht="14.4" x14ac:dyDescent="0.3">
      <c r="A70" s="24"/>
      <c r="B70" s="15" t="s">
        <v>94</v>
      </c>
      <c r="C70" s="15" t="s">
        <v>95</v>
      </c>
      <c r="D70" s="16">
        <v>81</v>
      </c>
      <c r="E70" s="21">
        <v>100</v>
      </c>
      <c r="G70" s="12"/>
    </row>
    <row r="71" spans="1:13" ht="14.4" x14ac:dyDescent="0.3">
      <c r="A71" s="19" t="s">
        <v>304</v>
      </c>
      <c r="B71" s="19" t="s">
        <v>29</v>
      </c>
      <c r="C71" s="19" t="s">
        <v>95</v>
      </c>
      <c r="D71" s="18">
        <f>SUM(D70)</f>
        <v>81</v>
      </c>
      <c r="E71" s="22">
        <f>SUM(E70)</f>
        <v>100</v>
      </c>
      <c r="F71" s="22">
        <f>(D71*$I$6)+E71</f>
        <v>500.95</v>
      </c>
    </row>
    <row r="72" spans="1:13" s="12" customFormat="1" ht="14.4" x14ac:dyDescent="0.3">
      <c r="A72" s="24"/>
      <c r="B72" s="15" t="s">
        <v>96</v>
      </c>
      <c r="C72" s="15" t="s">
        <v>97</v>
      </c>
      <c r="D72" s="16">
        <v>20</v>
      </c>
      <c r="E72" s="21">
        <v>100</v>
      </c>
      <c r="F72" s="21"/>
      <c r="H72"/>
      <c r="I72"/>
      <c r="J72"/>
      <c r="K72"/>
      <c r="L72"/>
      <c r="M72"/>
    </row>
    <row r="73" spans="1:13" ht="14.4" x14ac:dyDescent="0.3">
      <c r="A73" s="24"/>
      <c r="B73" s="15" t="s">
        <v>98</v>
      </c>
      <c r="C73" s="15" t="s">
        <v>97</v>
      </c>
      <c r="D73" s="16">
        <v>33</v>
      </c>
      <c r="E73" s="21">
        <v>100</v>
      </c>
    </row>
    <row r="74" spans="1:13" ht="14.4" x14ac:dyDescent="0.3">
      <c r="A74" s="24"/>
      <c r="B74" s="15" t="s">
        <v>99</v>
      </c>
      <c r="C74" s="15" t="s">
        <v>97</v>
      </c>
      <c r="D74" s="16">
        <v>25</v>
      </c>
      <c r="E74" s="21">
        <v>100</v>
      </c>
    </row>
    <row r="75" spans="1:13" ht="14.4" x14ac:dyDescent="0.3">
      <c r="A75" s="24"/>
      <c r="B75" s="15" t="s">
        <v>100</v>
      </c>
      <c r="C75" s="15" t="s">
        <v>97</v>
      </c>
      <c r="D75" s="16">
        <v>50</v>
      </c>
      <c r="E75" s="21">
        <v>100</v>
      </c>
    </row>
    <row r="76" spans="1:13" ht="14.4" x14ac:dyDescent="0.3">
      <c r="A76" s="24"/>
      <c r="B76" s="15" t="s">
        <v>101</v>
      </c>
      <c r="C76" s="15" t="s">
        <v>97</v>
      </c>
      <c r="D76" s="16">
        <v>222</v>
      </c>
      <c r="E76" s="21">
        <v>100</v>
      </c>
    </row>
    <row r="77" spans="1:13" ht="14.4" x14ac:dyDescent="0.3">
      <c r="A77" s="24"/>
      <c r="B77" s="15" t="s">
        <v>102</v>
      </c>
      <c r="C77" s="15" t="s">
        <v>97</v>
      </c>
      <c r="D77" s="16">
        <v>17</v>
      </c>
      <c r="E77" s="21">
        <v>100</v>
      </c>
    </row>
    <row r="78" spans="1:13" ht="14.4" x14ac:dyDescent="0.3">
      <c r="A78" s="24"/>
      <c r="B78" s="15" t="s">
        <v>103</v>
      </c>
      <c r="C78" s="15" t="s">
        <v>97</v>
      </c>
      <c r="D78" s="16">
        <v>19</v>
      </c>
      <c r="E78" s="21">
        <v>100</v>
      </c>
    </row>
    <row r="79" spans="1:13" ht="14.4" x14ac:dyDescent="0.3">
      <c r="A79" s="19" t="s">
        <v>306</v>
      </c>
      <c r="B79" s="19" t="s">
        <v>29</v>
      </c>
      <c r="C79" s="19" t="s">
        <v>97</v>
      </c>
      <c r="D79" s="18">
        <f>SUM(D72:D78)</f>
        <v>386</v>
      </c>
      <c r="E79" s="22">
        <f>SUM(E72:E78)</f>
        <v>700</v>
      </c>
      <c r="F79" s="22">
        <f>(D79*$I$6)+E79</f>
        <v>2610.6999999999998</v>
      </c>
    </row>
    <row r="80" spans="1:13" ht="14.4" x14ac:dyDescent="0.3">
      <c r="A80" s="24"/>
      <c r="B80" s="15" t="s">
        <v>104</v>
      </c>
      <c r="C80" s="15" t="s">
        <v>105</v>
      </c>
      <c r="D80" s="16">
        <v>129</v>
      </c>
      <c r="E80" s="21">
        <v>100</v>
      </c>
    </row>
    <row r="81" spans="1:6" ht="14.4" x14ac:dyDescent="0.3">
      <c r="A81" s="24"/>
      <c r="B81" s="15" t="s">
        <v>343</v>
      </c>
      <c r="C81" s="15" t="s">
        <v>105</v>
      </c>
      <c r="D81" s="16">
        <v>47</v>
      </c>
      <c r="E81" s="21">
        <v>100</v>
      </c>
    </row>
    <row r="82" spans="1:6" ht="14.4" x14ac:dyDescent="0.3">
      <c r="A82" s="24"/>
      <c r="B82" s="15" t="s">
        <v>106</v>
      </c>
      <c r="C82" s="15" t="s">
        <v>105</v>
      </c>
      <c r="D82" s="16">
        <v>88</v>
      </c>
      <c r="E82" s="21">
        <v>100</v>
      </c>
    </row>
    <row r="83" spans="1:6" ht="14.4" x14ac:dyDescent="0.3">
      <c r="A83" s="24"/>
      <c r="B83" s="15" t="s">
        <v>107</v>
      </c>
      <c r="C83" s="15" t="s">
        <v>105</v>
      </c>
      <c r="D83" s="16">
        <v>68</v>
      </c>
      <c r="E83" s="21">
        <v>100</v>
      </c>
    </row>
    <row r="84" spans="1:6" ht="14.4" x14ac:dyDescent="0.3">
      <c r="A84" s="24"/>
      <c r="B84" s="15" t="s">
        <v>344</v>
      </c>
      <c r="C84" s="15" t="s">
        <v>105</v>
      </c>
      <c r="D84" s="16">
        <v>59</v>
      </c>
      <c r="E84" s="21">
        <v>100</v>
      </c>
    </row>
    <row r="85" spans="1:6" ht="14.4" x14ac:dyDescent="0.3">
      <c r="A85" s="24"/>
      <c r="B85" s="15" t="s">
        <v>108</v>
      </c>
      <c r="C85" s="15" t="s">
        <v>105</v>
      </c>
      <c r="D85" s="16">
        <v>154</v>
      </c>
      <c r="E85" s="21">
        <v>100</v>
      </c>
    </row>
    <row r="86" spans="1:6" ht="14.4" x14ac:dyDescent="0.3">
      <c r="A86" s="24"/>
      <c r="B86" s="15" t="s">
        <v>345</v>
      </c>
      <c r="C86" s="15" t="s">
        <v>105</v>
      </c>
      <c r="D86" s="16">
        <v>39</v>
      </c>
      <c r="E86" s="21">
        <v>100</v>
      </c>
    </row>
    <row r="87" spans="1:6" ht="14.4" x14ac:dyDescent="0.3">
      <c r="A87" s="19" t="s">
        <v>310</v>
      </c>
      <c r="B87" s="19" t="s">
        <v>29</v>
      </c>
      <c r="C87" s="19" t="s">
        <v>105</v>
      </c>
      <c r="D87" s="18">
        <f>SUM(D80:D86)</f>
        <v>584</v>
      </c>
      <c r="E87" s="22">
        <f>SUM(E80:E86)</f>
        <v>700</v>
      </c>
      <c r="F87" s="22">
        <f>(D87*$I$6)+E87</f>
        <v>3590.8</v>
      </c>
    </row>
    <row r="88" spans="1:6" ht="14.4" x14ac:dyDescent="0.3">
      <c r="A88" s="24"/>
      <c r="B88" s="15" t="s">
        <v>109</v>
      </c>
      <c r="C88" s="15" t="s">
        <v>110</v>
      </c>
      <c r="D88" s="16">
        <v>40</v>
      </c>
      <c r="E88" s="21">
        <v>100</v>
      </c>
    </row>
    <row r="89" spans="1:6" ht="14.4" x14ac:dyDescent="0.3">
      <c r="A89" s="19" t="s">
        <v>308</v>
      </c>
      <c r="B89" s="19" t="s">
        <v>29</v>
      </c>
      <c r="C89" s="19" t="s">
        <v>110</v>
      </c>
      <c r="D89" s="18">
        <f>SUM(D88)</f>
        <v>40</v>
      </c>
      <c r="E89" s="22">
        <f>SUM(E88)</f>
        <v>100</v>
      </c>
      <c r="F89" s="22">
        <f>(D89*$I$6)+E89</f>
        <v>298</v>
      </c>
    </row>
    <row r="90" spans="1:6" s="92" customFormat="1" ht="14.4" x14ac:dyDescent="0.3">
      <c r="A90" s="89"/>
      <c r="B90" s="89" t="s">
        <v>357</v>
      </c>
      <c r="C90" s="15" t="s">
        <v>334</v>
      </c>
      <c r="D90" s="90">
        <v>365</v>
      </c>
      <c r="E90" s="91">
        <v>100</v>
      </c>
      <c r="F90" s="91"/>
    </row>
    <row r="91" spans="1:6" ht="14.4" x14ac:dyDescent="0.3">
      <c r="A91" s="68"/>
      <c r="B91" s="15" t="s">
        <v>153</v>
      </c>
      <c r="C91" s="15" t="s">
        <v>334</v>
      </c>
      <c r="D91" s="16">
        <v>2</v>
      </c>
      <c r="E91" s="70">
        <v>100</v>
      </c>
      <c r="F91" s="69"/>
    </row>
    <row r="92" spans="1:6" ht="14.4" x14ac:dyDescent="0.3">
      <c r="A92" s="68"/>
      <c r="B92" s="15" t="s">
        <v>173</v>
      </c>
      <c r="C92" s="15" t="s">
        <v>334</v>
      </c>
      <c r="D92" s="16">
        <v>1</v>
      </c>
      <c r="E92" s="70">
        <v>100</v>
      </c>
      <c r="F92" s="69"/>
    </row>
    <row r="93" spans="1:6" ht="14.4" x14ac:dyDescent="0.3">
      <c r="A93" s="68"/>
      <c r="B93" s="15" t="s">
        <v>335</v>
      </c>
      <c r="C93" s="15" t="s">
        <v>334</v>
      </c>
      <c r="D93" s="16">
        <v>1</v>
      </c>
      <c r="E93" s="70">
        <v>100</v>
      </c>
      <c r="F93" s="69"/>
    </row>
    <row r="94" spans="1:6" ht="14.4" x14ac:dyDescent="0.3">
      <c r="A94" s="68"/>
      <c r="B94" s="15" t="s">
        <v>319</v>
      </c>
      <c r="C94" s="15" t="s">
        <v>334</v>
      </c>
      <c r="D94" s="16">
        <v>0</v>
      </c>
      <c r="E94" s="70">
        <v>100</v>
      </c>
      <c r="F94" s="69"/>
    </row>
    <row r="95" spans="1:6" ht="14.4" x14ac:dyDescent="0.3">
      <c r="A95" s="19" t="s">
        <v>306</v>
      </c>
      <c r="B95" s="19" t="s">
        <v>29</v>
      </c>
      <c r="C95" s="19" t="s">
        <v>334</v>
      </c>
      <c r="D95" s="18">
        <f>SUM(D90:D94)</f>
        <v>369</v>
      </c>
      <c r="E95" s="22">
        <f>SUM(E90:E94)</f>
        <v>500</v>
      </c>
      <c r="F95" s="22">
        <f>(D95*$I$6)+E95</f>
        <v>2326.5500000000002</v>
      </c>
    </row>
    <row r="96" spans="1:6" ht="14.4" x14ac:dyDescent="0.3">
      <c r="A96" s="24"/>
      <c r="B96" s="15" t="s">
        <v>111</v>
      </c>
      <c r="C96" s="15" t="s">
        <v>112</v>
      </c>
      <c r="D96" s="16">
        <v>303</v>
      </c>
      <c r="E96" s="21">
        <v>100</v>
      </c>
    </row>
    <row r="97" spans="1:6" ht="14.4" x14ac:dyDescent="0.3">
      <c r="A97" s="19" t="s">
        <v>304</v>
      </c>
      <c r="B97" s="19" t="s">
        <v>29</v>
      </c>
      <c r="C97" s="19" t="s">
        <v>112</v>
      </c>
      <c r="D97" s="18">
        <f>SUM(D96)</f>
        <v>303</v>
      </c>
      <c r="E97" s="22">
        <f>SUM(E96)</f>
        <v>100</v>
      </c>
      <c r="F97" s="22">
        <f>(D97*$I$6)+E97</f>
        <v>1599.8500000000001</v>
      </c>
    </row>
    <row r="98" spans="1:6" ht="14.4" x14ac:dyDescent="0.3">
      <c r="A98" s="24"/>
      <c r="B98" s="15" t="s">
        <v>113</v>
      </c>
      <c r="C98" s="15" t="s">
        <v>114</v>
      </c>
      <c r="D98" s="16">
        <v>268</v>
      </c>
      <c r="E98" s="21">
        <v>100</v>
      </c>
    </row>
    <row r="99" spans="1:6" ht="14.4" x14ac:dyDescent="0.3">
      <c r="A99" s="24"/>
      <c r="B99" s="15" t="s">
        <v>317</v>
      </c>
      <c r="C99" s="15" t="s">
        <v>114</v>
      </c>
      <c r="D99" s="16">
        <v>29</v>
      </c>
      <c r="E99" s="21">
        <v>100</v>
      </c>
    </row>
    <row r="100" spans="1:6" ht="14.4" x14ac:dyDescent="0.3">
      <c r="A100" s="19" t="s">
        <v>305</v>
      </c>
      <c r="B100" s="19" t="s">
        <v>29</v>
      </c>
      <c r="C100" s="19" t="s">
        <v>114</v>
      </c>
      <c r="D100" s="18">
        <f>SUM(D98:D99)</f>
        <v>297</v>
      </c>
      <c r="E100" s="22">
        <f>SUM(E98:E99)</f>
        <v>200</v>
      </c>
      <c r="F100" s="22">
        <f>(D100*$I$6)+E100</f>
        <v>1670.15</v>
      </c>
    </row>
    <row r="101" spans="1:6" ht="14.4" x14ac:dyDescent="0.3">
      <c r="A101" s="24"/>
      <c r="B101" s="15" t="s">
        <v>115</v>
      </c>
      <c r="C101" s="15" t="s">
        <v>116</v>
      </c>
      <c r="D101" s="16">
        <v>67</v>
      </c>
      <c r="E101" s="21">
        <v>100</v>
      </c>
    </row>
    <row r="102" spans="1:6" ht="14.4" x14ac:dyDescent="0.3">
      <c r="A102" s="19" t="s">
        <v>304</v>
      </c>
      <c r="B102" s="19" t="s">
        <v>29</v>
      </c>
      <c r="C102" s="19" t="s">
        <v>116</v>
      </c>
      <c r="D102" s="18">
        <f>SUM(D101)</f>
        <v>67</v>
      </c>
      <c r="E102" s="22">
        <f>SUM(E101)</f>
        <v>100</v>
      </c>
      <c r="F102" s="22">
        <f>(D102*$I$6)+E102</f>
        <v>431.65000000000003</v>
      </c>
    </row>
    <row r="103" spans="1:6" ht="14.4" x14ac:dyDescent="0.3">
      <c r="A103" s="24"/>
      <c r="B103" s="15" t="s">
        <v>117</v>
      </c>
      <c r="C103" s="15" t="s">
        <v>118</v>
      </c>
      <c r="D103" s="16">
        <v>246</v>
      </c>
      <c r="E103" s="21">
        <v>100</v>
      </c>
    </row>
    <row r="104" spans="1:6" ht="14.4" x14ac:dyDescent="0.3">
      <c r="A104" s="24"/>
      <c r="B104" s="15" t="s">
        <v>119</v>
      </c>
      <c r="C104" s="15" t="s">
        <v>118</v>
      </c>
      <c r="D104" s="16">
        <v>46</v>
      </c>
      <c r="E104" s="21">
        <v>100</v>
      </c>
    </row>
    <row r="105" spans="1:6" ht="14.4" x14ac:dyDescent="0.3">
      <c r="A105" s="24"/>
      <c r="B105" s="15" t="s">
        <v>318</v>
      </c>
      <c r="C105" s="15" t="s">
        <v>118</v>
      </c>
      <c r="D105" s="16">
        <v>45</v>
      </c>
      <c r="E105" s="21">
        <v>100</v>
      </c>
    </row>
    <row r="106" spans="1:6" ht="14.4" x14ac:dyDescent="0.3">
      <c r="A106" s="24"/>
      <c r="B106" s="15" t="s">
        <v>120</v>
      </c>
      <c r="C106" s="15" t="s">
        <v>118</v>
      </c>
      <c r="D106" s="16">
        <v>95</v>
      </c>
      <c r="E106" s="21">
        <v>100</v>
      </c>
    </row>
    <row r="107" spans="1:6" ht="14.4" x14ac:dyDescent="0.3">
      <c r="A107" s="24"/>
      <c r="B107" s="15" t="s">
        <v>121</v>
      </c>
      <c r="C107" s="15" t="s">
        <v>118</v>
      </c>
      <c r="D107" s="16">
        <v>11</v>
      </c>
      <c r="E107" s="21">
        <v>100</v>
      </c>
    </row>
    <row r="108" spans="1:6" ht="14.4" x14ac:dyDescent="0.3">
      <c r="A108" s="24"/>
      <c r="B108" s="15" t="s">
        <v>122</v>
      </c>
      <c r="C108" s="15" t="s">
        <v>118</v>
      </c>
      <c r="D108" s="16">
        <v>24</v>
      </c>
      <c r="E108" s="21">
        <v>100</v>
      </c>
    </row>
    <row r="109" spans="1:6" ht="14.4" x14ac:dyDescent="0.3">
      <c r="A109" s="19" t="s">
        <v>311</v>
      </c>
      <c r="B109" s="19" t="s">
        <v>29</v>
      </c>
      <c r="C109" s="19" t="s">
        <v>118</v>
      </c>
      <c r="D109" s="18">
        <f>SUM(D103:D108)</f>
        <v>467</v>
      </c>
      <c r="E109" s="22">
        <f>SUM(E103:E108)</f>
        <v>600</v>
      </c>
      <c r="F109" s="22">
        <f>(D109*$I$6)+E109</f>
        <v>2911.65</v>
      </c>
    </row>
    <row r="110" spans="1:6" ht="14.4" x14ac:dyDescent="0.3">
      <c r="A110" s="24"/>
      <c r="B110" s="15" t="s">
        <v>123</v>
      </c>
      <c r="C110" s="15" t="s">
        <v>124</v>
      </c>
      <c r="D110" s="16">
        <v>346</v>
      </c>
      <c r="E110" s="21">
        <v>100</v>
      </c>
    </row>
    <row r="111" spans="1:6" ht="14.4" x14ac:dyDescent="0.3">
      <c r="A111" s="24"/>
      <c r="B111" s="15" t="s">
        <v>125</v>
      </c>
      <c r="C111" s="15" t="s">
        <v>124</v>
      </c>
      <c r="D111" s="16">
        <v>203</v>
      </c>
      <c r="E111" s="21">
        <v>100</v>
      </c>
    </row>
    <row r="112" spans="1:6" ht="14.4" x14ac:dyDescent="0.3">
      <c r="A112" s="24"/>
      <c r="B112" s="15" t="s">
        <v>126</v>
      </c>
      <c r="C112" s="15" t="s">
        <v>124</v>
      </c>
      <c r="D112" s="16">
        <v>20</v>
      </c>
      <c r="E112" s="21">
        <v>100</v>
      </c>
    </row>
    <row r="113" spans="1:6" ht="14.4" x14ac:dyDescent="0.3">
      <c r="A113" s="24"/>
      <c r="B113" s="15" t="s">
        <v>127</v>
      </c>
      <c r="C113" s="15" t="s">
        <v>124</v>
      </c>
      <c r="D113" s="16">
        <v>61</v>
      </c>
      <c r="E113" s="21">
        <v>100</v>
      </c>
    </row>
    <row r="114" spans="1:6" ht="14.4" x14ac:dyDescent="0.3">
      <c r="A114" s="24"/>
      <c r="B114" s="15" t="s">
        <v>128</v>
      </c>
      <c r="C114" s="15" t="s">
        <v>124</v>
      </c>
      <c r="D114" s="16">
        <v>119</v>
      </c>
      <c r="E114" s="21">
        <v>100</v>
      </c>
    </row>
    <row r="115" spans="1:6" ht="14.4" x14ac:dyDescent="0.3">
      <c r="A115" s="24"/>
      <c r="B115" s="15" t="s">
        <v>358</v>
      </c>
      <c r="C115" s="15" t="s">
        <v>124</v>
      </c>
      <c r="D115" s="16">
        <v>60</v>
      </c>
      <c r="E115" s="21">
        <v>100</v>
      </c>
    </row>
    <row r="116" spans="1:6" ht="14.4" x14ac:dyDescent="0.3">
      <c r="A116" s="19" t="s">
        <v>312</v>
      </c>
      <c r="B116" s="19" t="s">
        <v>29</v>
      </c>
      <c r="C116" s="19" t="s">
        <v>124</v>
      </c>
      <c r="D116" s="18">
        <f>SUM(D110:D115)</f>
        <v>809</v>
      </c>
      <c r="E116" s="22">
        <f>SUM(E110:E115)</f>
        <v>600</v>
      </c>
      <c r="F116" s="22">
        <f>(D116*$I$6)+E116</f>
        <v>4604.55</v>
      </c>
    </row>
    <row r="117" spans="1:6" ht="14.4" x14ac:dyDescent="0.3">
      <c r="A117" s="24"/>
      <c r="B117" s="15" t="s">
        <v>129</v>
      </c>
      <c r="C117" s="15" t="s">
        <v>130</v>
      </c>
      <c r="D117" s="16">
        <v>175</v>
      </c>
      <c r="E117" s="21">
        <v>100</v>
      </c>
    </row>
    <row r="118" spans="1:6" ht="14.4" x14ac:dyDescent="0.3">
      <c r="A118" s="24"/>
      <c r="B118" s="15" t="s">
        <v>131</v>
      </c>
      <c r="C118" s="15" t="s">
        <v>130</v>
      </c>
      <c r="D118" s="16">
        <v>79</v>
      </c>
      <c r="E118" s="21">
        <v>100</v>
      </c>
    </row>
    <row r="119" spans="1:6" ht="14.4" x14ac:dyDescent="0.3">
      <c r="A119" s="19" t="s">
        <v>303</v>
      </c>
      <c r="B119" s="19" t="s">
        <v>29</v>
      </c>
      <c r="C119" s="19" t="s">
        <v>130</v>
      </c>
      <c r="D119" s="18">
        <f>SUM(D117:D118)</f>
        <v>254</v>
      </c>
      <c r="E119" s="22">
        <f>SUM(E117:E118)</f>
        <v>200</v>
      </c>
      <c r="F119" s="22">
        <f>(D119*$I$6)+E119</f>
        <v>1457.3</v>
      </c>
    </row>
    <row r="120" spans="1:6" ht="14.4" x14ac:dyDescent="0.3">
      <c r="A120" s="24"/>
      <c r="B120" s="15" t="s">
        <v>132</v>
      </c>
      <c r="C120" s="15" t="s">
        <v>133</v>
      </c>
      <c r="D120" s="16">
        <v>69</v>
      </c>
      <c r="E120" s="21">
        <v>100</v>
      </c>
    </row>
    <row r="121" spans="1:6" ht="14.4" x14ac:dyDescent="0.3">
      <c r="A121" s="24"/>
      <c r="B121" s="15" t="s">
        <v>134</v>
      </c>
      <c r="C121" s="15" t="s">
        <v>133</v>
      </c>
      <c r="D121" s="16">
        <v>73</v>
      </c>
      <c r="E121" s="21">
        <v>100</v>
      </c>
    </row>
    <row r="122" spans="1:6" ht="14.4" x14ac:dyDescent="0.3">
      <c r="A122" s="19" t="s">
        <v>306</v>
      </c>
      <c r="B122" s="19" t="s">
        <v>29</v>
      </c>
      <c r="C122" s="19" t="s">
        <v>133</v>
      </c>
      <c r="D122" s="18">
        <f>SUM(D120:D121)</f>
        <v>142</v>
      </c>
      <c r="E122" s="22">
        <f>SUM(E120:E121)</f>
        <v>200</v>
      </c>
      <c r="F122" s="22">
        <f>(D122*$I$6)+E122</f>
        <v>902.9</v>
      </c>
    </row>
    <row r="123" spans="1:6" ht="14.4" x14ac:dyDescent="0.3">
      <c r="A123" s="24"/>
      <c r="B123" s="15" t="s">
        <v>135</v>
      </c>
      <c r="C123" s="15" t="s">
        <v>136</v>
      </c>
      <c r="D123" s="16">
        <v>328</v>
      </c>
      <c r="E123" s="21">
        <v>100</v>
      </c>
    </row>
    <row r="124" spans="1:6" ht="14.4" x14ac:dyDescent="0.3">
      <c r="A124" s="24"/>
      <c r="B124" s="15" t="s">
        <v>137</v>
      </c>
      <c r="C124" s="15" t="s">
        <v>136</v>
      </c>
      <c r="D124" s="16">
        <v>57</v>
      </c>
      <c r="E124" s="21">
        <v>100</v>
      </c>
    </row>
    <row r="125" spans="1:6" ht="14.4" x14ac:dyDescent="0.3">
      <c r="A125" s="24"/>
      <c r="B125" s="15" t="s">
        <v>138</v>
      </c>
      <c r="C125" s="15" t="s">
        <v>136</v>
      </c>
      <c r="D125" s="16">
        <v>54</v>
      </c>
      <c r="E125" s="21">
        <v>100</v>
      </c>
    </row>
    <row r="126" spans="1:6" ht="14.4" x14ac:dyDescent="0.3">
      <c r="A126" s="19" t="s">
        <v>306</v>
      </c>
      <c r="B126" s="19" t="s">
        <v>29</v>
      </c>
      <c r="C126" s="19" t="s">
        <v>136</v>
      </c>
      <c r="D126" s="18">
        <f>SUM(D123:D125)</f>
        <v>439</v>
      </c>
      <c r="E126" s="22">
        <f>SUM(E123:E125)</f>
        <v>300</v>
      </c>
      <c r="F126" s="22">
        <f>(D126*$I$6)+E126</f>
        <v>2473.0500000000002</v>
      </c>
    </row>
    <row r="127" spans="1:6" ht="14.4" x14ac:dyDescent="0.3">
      <c r="A127" s="24"/>
      <c r="B127" s="15" t="s">
        <v>139</v>
      </c>
      <c r="C127" s="15" t="s">
        <v>140</v>
      </c>
      <c r="D127" s="16">
        <v>912</v>
      </c>
      <c r="E127" s="21">
        <v>100</v>
      </c>
    </row>
    <row r="128" spans="1:6" ht="14.4" x14ac:dyDescent="0.3">
      <c r="A128" s="24"/>
      <c r="B128" s="15" t="s">
        <v>141</v>
      </c>
      <c r="C128" s="15" t="s">
        <v>140</v>
      </c>
      <c r="D128" s="16">
        <v>105</v>
      </c>
      <c r="E128" s="21">
        <v>100</v>
      </c>
    </row>
    <row r="129" spans="1:6" ht="14.4" x14ac:dyDescent="0.3">
      <c r="A129" s="24"/>
      <c r="B129" s="15" t="s">
        <v>142</v>
      </c>
      <c r="C129" s="15" t="s">
        <v>140</v>
      </c>
      <c r="D129" s="16">
        <v>0</v>
      </c>
      <c r="E129" s="21">
        <v>100</v>
      </c>
    </row>
    <row r="130" spans="1:6" ht="14.4" x14ac:dyDescent="0.3">
      <c r="A130" s="24"/>
      <c r="B130" s="15" t="s">
        <v>143</v>
      </c>
      <c r="C130" s="15" t="s">
        <v>140</v>
      </c>
      <c r="D130" s="16">
        <v>29</v>
      </c>
      <c r="E130" s="21">
        <v>100</v>
      </c>
    </row>
    <row r="131" spans="1:6" ht="14.4" x14ac:dyDescent="0.3">
      <c r="A131" s="24"/>
      <c r="B131" s="15" t="s">
        <v>359</v>
      </c>
      <c r="C131" s="15" t="s">
        <v>140</v>
      </c>
      <c r="D131" s="16">
        <v>78</v>
      </c>
      <c r="E131" s="21">
        <v>100</v>
      </c>
    </row>
    <row r="132" spans="1:6" ht="14.4" x14ac:dyDescent="0.3">
      <c r="A132" s="24"/>
      <c r="B132" s="15" t="s">
        <v>360</v>
      </c>
      <c r="C132" s="15" t="s">
        <v>140</v>
      </c>
      <c r="D132" s="16">
        <v>94</v>
      </c>
      <c r="E132" s="21">
        <v>100</v>
      </c>
    </row>
    <row r="133" spans="1:6" ht="14.4" x14ac:dyDescent="0.3">
      <c r="A133" s="19" t="s">
        <v>313</v>
      </c>
      <c r="B133" s="19" t="s">
        <v>29</v>
      </c>
      <c r="C133" s="19" t="s">
        <v>140</v>
      </c>
      <c r="D133" s="18">
        <f>SUM(D127:D132)</f>
        <v>1218</v>
      </c>
      <c r="E133" s="22">
        <f>SUM(E127:E132)</f>
        <v>600</v>
      </c>
      <c r="F133" s="22">
        <f>(D133*$I$6)+E133</f>
        <v>6629.1</v>
      </c>
    </row>
    <row r="134" spans="1:6" ht="14.4" x14ac:dyDescent="0.3">
      <c r="A134" s="24"/>
      <c r="B134" s="15" t="s">
        <v>144</v>
      </c>
      <c r="C134" s="15" t="s">
        <v>145</v>
      </c>
      <c r="D134" s="16">
        <v>1183</v>
      </c>
      <c r="E134" s="21">
        <v>100</v>
      </c>
    </row>
    <row r="135" spans="1:6" ht="14.4" x14ac:dyDescent="0.3">
      <c r="A135" s="24"/>
      <c r="B135" s="15" t="s">
        <v>146</v>
      </c>
      <c r="C135" s="15" t="s">
        <v>145</v>
      </c>
      <c r="D135" s="16">
        <v>232</v>
      </c>
      <c r="E135" s="21">
        <v>100</v>
      </c>
    </row>
    <row r="136" spans="1:6" ht="14.4" x14ac:dyDescent="0.3">
      <c r="A136" s="24"/>
      <c r="B136" s="15" t="s">
        <v>147</v>
      </c>
      <c r="C136" s="15" t="s">
        <v>145</v>
      </c>
      <c r="D136" s="16">
        <v>162</v>
      </c>
      <c r="E136" s="21">
        <v>100</v>
      </c>
    </row>
    <row r="137" spans="1:6" ht="14.4" x14ac:dyDescent="0.3">
      <c r="A137" s="24"/>
      <c r="B137" s="15" t="s">
        <v>148</v>
      </c>
      <c r="C137" s="15" t="s">
        <v>145</v>
      </c>
      <c r="D137" s="16">
        <v>58</v>
      </c>
      <c r="E137" s="21">
        <v>100</v>
      </c>
    </row>
    <row r="138" spans="1:6" ht="14.4" x14ac:dyDescent="0.3">
      <c r="A138" s="19" t="s">
        <v>306</v>
      </c>
      <c r="B138" s="19" t="s">
        <v>29</v>
      </c>
      <c r="C138" s="19" t="s">
        <v>145</v>
      </c>
      <c r="D138" s="18">
        <f>SUM(D134:D137)</f>
        <v>1635</v>
      </c>
      <c r="E138" s="22">
        <f>SUM(E134:E137)</f>
        <v>400</v>
      </c>
      <c r="F138" s="22">
        <f>(D138*$I$6)+E138</f>
        <v>8493.25</v>
      </c>
    </row>
    <row r="139" spans="1:6" ht="14.4" x14ac:dyDescent="0.3">
      <c r="A139" s="24"/>
      <c r="B139" s="15" t="s">
        <v>149</v>
      </c>
      <c r="C139" s="15" t="s">
        <v>150</v>
      </c>
      <c r="D139" s="16">
        <v>166</v>
      </c>
      <c r="E139" s="21">
        <v>100</v>
      </c>
    </row>
    <row r="140" spans="1:6" ht="14.4" x14ac:dyDescent="0.3">
      <c r="A140" s="24"/>
      <c r="B140" s="15" t="s">
        <v>151</v>
      </c>
      <c r="C140" s="15" t="s">
        <v>150</v>
      </c>
      <c r="D140" s="16">
        <v>745</v>
      </c>
      <c r="E140" s="21">
        <v>100</v>
      </c>
    </row>
    <row r="141" spans="1:6" ht="14.4" x14ac:dyDescent="0.3">
      <c r="A141" s="24"/>
      <c r="B141" s="15" t="s">
        <v>154</v>
      </c>
      <c r="C141" s="15" t="s">
        <v>150</v>
      </c>
      <c r="D141" s="16">
        <v>150</v>
      </c>
      <c r="E141" s="21">
        <v>100</v>
      </c>
    </row>
    <row r="142" spans="1:6" ht="14.4" x14ac:dyDescent="0.3">
      <c r="A142" s="19" t="s">
        <v>303</v>
      </c>
      <c r="B142" s="19" t="s">
        <v>29</v>
      </c>
      <c r="C142" s="19" t="s">
        <v>150</v>
      </c>
      <c r="D142" s="18">
        <f>SUM(D139:D141)</f>
        <v>1061</v>
      </c>
      <c r="E142" s="22">
        <f>SUM(E139:E141)</f>
        <v>300</v>
      </c>
      <c r="F142" s="22">
        <f>(D142*$I$6)+E142</f>
        <v>5551.95</v>
      </c>
    </row>
    <row r="143" spans="1:6" ht="14.4" x14ac:dyDescent="0.3">
      <c r="A143" s="24"/>
      <c r="B143" s="15" t="s">
        <v>155</v>
      </c>
      <c r="C143" s="15" t="s">
        <v>156</v>
      </c>
      <c r="D143" s="16">
        <v>234</v>
      </c>
      <c r="E143" s="21">
        <v>100</v>
      </c>
    </row>
    <row r="144" spans="1:6" s="12" customFormat="1" ht="14.4" x14ac:dyDescent="0.3">
      <c r="A144" s="19" t="s">
        <v>303</v>
      </c>
      <c r="B144" s="19" t="s">
        <v>29</v>
      </c>
      <c r="C144" s="19" t="s">
        <v>156</v>
      </c>
      <c r="D144" s="18">
        <f>SUM(D143)</f>
        <v>234</v>
      </c>
      <c r="E144" s="22">
        <v>100</v>
      </c>
      <c r="F144" s="22">
        <f>(D144*$I$6)+E144</f>
        <v>1258.3</v>
      </c>
    </row>
    <row r="145" spans="1:6" s="12" customFormat="1" ht="14.4" x14ac:dyDescent="0.3">
      <c r="A145" s="68"/>
      <c r="B145" s="15" t="s">
        <v>152</v>
      </c>
      <c r="C145" s="15" t="s">
        <v>336</v>
      </c>
      <c r="D145" s="16">
        <v>145</v>
      </c>
      <c r="E145" s="70">
        <v>100</v>
      </c>
      <c r="F145" s="69"/>
    </row>
    <row r="146" spans="1:6" ht="14.4" x14ac:dyDescent="0.3">
      <c r="A146" s="19" t="s">
        <v>303</v>
      </c>
      <c r="B146" s="19" t="s">
        <v>29</v>
      </c>
      <c r="C146" s="19" t="s">
        <v>336</v>
      </c>
      <c r="D146" s="18">
        <f>SUM(D145)</f>
        <v>145</v>
      </c>
      <c r="E146" s="22">
        <f>SUM(E145)</f>
        <v>100</v>
      </c>
      <c r="F146" s="22">
        <f>(D146*$I$6)+E146</f>
        <v>817.75</v>
      </c>
    </row>
    <row r="147" spans="1:6" ht="14.4" x14ac:dyDescent="0.3">
      <c r="A147" s="24"/>
      <c r="B147" s="15" t="s">
        <v>158</v>
      </c>
      <c r="C147" s="15" t="s">
        <v>159</v>
      </c>
      <c r="D147" s="16">
        <v>197</v>
      </c>
      <c r="E147" s="21">
        <v>100</v>
      </c>
    </row>
    <row r="148" spans="1:6" ht="14.4" x14ac:dyDescent="0.3">
      <c r="A148" s="24"/>
      <c r="B148" s="15" t="s">
        <v>160</v>
      </c>
      <c r="C148" s="15" t="s">
        <v>159</v>
      </c>
      <c r="D148" s="16">
        <v>35</v>
      </c>
      <c r="E148" s="21">
        <v>100</v>
      </c>
    </row>
    <row r="149" spans="1:6" ht="14.4" x14ac:dyDescent="0.3">
      <c r="A149" s="19" t="s">
        <v>305</v>
      </c>
      <c r="B149" s="19" t="s">
        <v>29</v>
      </c>
      <c r="C149" s="19" t="s">
        <v>159</v>
      </c>
      <c r="D149" s="18">
        <f>SUM(D147:D148)</f>
        <v>232</v>
      </c>
      <c r="E149" s="22">
        <f>SUM(E147:E148)</f>
        <v>200</v>
      </c>
      <c r="F149" s="22">
        <f>(D149*$I$6)+E149</f>
        <v>1348.4</v>
      </c>
    </row>
    <row r="150" spans="1:6" ht="14.4" x14ac:dyDescent="0.3">
      <c r="A150" s="24"/>
      <c r="B150" s="15" t="s">
        <v>161</v>
      </c>
      <c r="C150" s="15" t="s">
        <v>162</v>
      </c>
      <c r="D150" s="16">
        <v>371</v>
      </c>
      <c r="E150" s="21">
        <v>100</v>
      </c>
    </row>
    <row r="151" spans="1:6" ht="14.4" x14ac:dyDescent="0.3">
      <c r="A151" s="19" t="s">
        <v>303</v>
      </c>
      <c r="B151" s="19" t="s">
        <v>29</v>
      </c>
      <c r="C151" s="19" t="s">
        <v>162</v>
      </c>
      <c r="D151" s="18">
        <f>SUM(D150)</f>
        <v>371</v>
      </c>
      <c r="E151" s="22">
        <f>SUM(E150)</f>
        <v>100</v>
      </c>
      <c r="F151" s="22">
        <f>(D151*$I$6)+E151</f>
        <v>1936.45</v>
      </c>
    </row>
    <row r="152" spans="1:6" ht="14.4" x14ac:dyDescent="0.3">
      <c r="A152" s="24"/>
      <c r="B152" s="15" t="s">
        <v>163</v>
      </c>
      <c r="C152" s="15" t="s">
        <v>164</v>
      </c>
      <c r="D152" s="16">
        <v>264</v>
      </c>
      <c r="E152" s="21">
        <v>100</v>
      </c>
    </row>
    <row r="153" spans="1:6" ht="14.4" x14ac:dyDescent="0.3">
      <c r="A153" s="19" t="s">
        <v>307</v>
      </c>
      <c r="B153" s="19" t="s">
        <v>29</v>
      </c>
      <c r="C153" s="19" t="s">
        <v>164</v>
      </c>
      <c r="D153" s="18">
        <f>SUM(D152)</f>
        <v>264</v>
      </c>
      <c r="E153" s="22">
        <f>SUM(E152)</f>
        <v>100</v>
      </c>
      <c r="F153" s="22">
        <f>(D153*$I$6)+E153</f>
        <v>1406.8</v>
      </c>
    </row>
    <row r="154" spans="1:6" ht="14.4" x14ac:dyDescent="0.3">
      <c r="A154" s="24"/>
      <c r="B154" s="15" t="s">
        <v>165</v>
      </c>
      <c r="C154" s="15" t="s">
        <v>166</v>
      </c>
      <c r="D154" s="16">
        <v>177</v>
      </c>
      <c r="E154" s="21">
        <v>100</v>
      </c>
    </row>
    <row r="155" spans="1:6" ht="14.4" x14ac:dyDescent="0.3">
      <c r="A155" s="19" t="s">
        <v>303</v>
      </c>
      <c r="B155" s="19" t="s">
        <v>29</v>
      </c>
      <c r="C155" s="19" t="s">
        <v>166</v>
      </c>
      <c r="D155" s="18">
        <f>SUM(D154)</f>
        <v>177</v>
      </c>
      <c r="E155" s="22">
        <f>SUM(E154)</f>
        <v>100</v>
      </c>
      <c r="F155" s="22">
        <f>(D155*$I$6)+E155</f>
        <v>976.15</v>
      </c>
    </row>
    <row r="156" spans="1:6" ht="14.4" x14ac:dyDescent="0.3">
      <c r="A156" s="24"/>
      <c r="B156" s="15" t="s">
        <v>167</v>
      </c>
      <c r="C156" s="15" t="s">
        <v>168</v>
      </c>
      <c r="D156" s="16">
        <v>54</v>
      </c>
      <c r="E156" s="21">
        <v>100</v>
      </c>
    </row>
    <row r="157" spans="1:6" ht="14.4" x14ac:dyDescent="0.3">
      <c r="A157" s="19" t="s">
        <v>305</v>
      </c>
      <c r="B157" s="19" t="s">
        <v>29</v>
      </c>
      <c r="C157" s="19" t="s">
        <v>168</v>
      </c>
      <c r="D157" s="18">
        <f>SUM(D156)</f>
        <v>54</v>
      </c>
      <c r="E157" s="22">
        <f>SUM(E156)</f>
        <v>100</v>
      </c>
      <c r="F157" s="22">
        <f>(D157*$I$6)+E157</f>
        <v>367.3</v>
      </c>
    </row>
    <row r="158" spans="1:6" ht="14.4" x14ac:dyDescent="0.3">
      <c r="A158" s="24"/>
      <c r="B158" s="15" t="s">
        <v>169</v>
      </c>
      <c r="C158" s="15" t="s">
        <v>170</v>
      </c>
      <c r="D158" s="16">
        <v>158</v>
      </c>
      <c r="E158" s="21">
        <v>100</v>
      </c>
    </row>
    <row r="159" spans="1:6" ht="14.4" x14ac:dyDescent="0.3">
      <c r="A159" s="19" t="s">
        <v>308</v>
      </c>
      <c r="B159" s="19" t="s">
        <v>29</v>
      </c>
      <c r="C159" s="19" t="s">
        <v>170</v>
      </c>
      <c r="D159" s="18">
        <f>SUM(D158)</f>
        <v>158</v>
      </c>
      <c r="E159" s="22">
        <f>SUM(E158)</f>
        <v>100</v>
      </c>
      <c r="F159" s="22">
        <f>(D159*$I$6)+E159</f>
        <v>882.1</v>
      </c>
    </row>
    <row r="160" spans="1:6" ht="14.4" x14ac:dyDescent="0.3">
      <c r="A160" s="24"/>
      <c r="B160" s="15" t="s">
        <v>171</v>
      </c>
      <c r="C160" s="15" t="s">
        <v>172</v>
      </c>
      <c r="D160" s="16">
        <v>141</v>
      </c>
      <c r="E160" s="21">
        <v>100</v>
      </c>
    </row>
    <row r="161" spans="1:6" ht="14.4" x14ac:dyDescent="0.3">
      <c r="A161" s="19" t="s">
        <v>306</v>
      </c>
      <c r="B161" s="19" t="s">
        <v>29</v>
      </c>
      <c r="C161" s="19" t="s">
        <v>172</v>
      </c>
      <c r="D161" s="18">
        <f>SUM(D160)</f>
        <v>141</v>
      </c>
      <c r="E161" s="22">
        <f>SUM(E160)</f>
        <v>100</v>
      </c>
      <c r="F161" s="22">
        <f>(D161*$I$6)+E161</f>
        <v>797.95</v>
      </c>
    </row>
    <row r="162" spans="1:6" ht="14.4" x14ac:dyDescent="0.3">
      <c r="A162" s="24"/>
      <c r="B162" s="15" t="s">
        <v>175</v>
      </c>
      <c r="C162" s="15" t="s">
        <v>174</v>
      </c>
      <c r="D162" s="16">
        <v>676</v>
      </c>
      <c r="E162" s="21">
        <v>100</v>
      </c>
    </row>
    <row r="163" spans="1:6" ht="14.4" x14ac:dyDescent="0.3">
      <c r="A163" s="24"/>
      <c r="B163" s="15" t="s">
        <v>176</v>
      </c>
      <c r="C163" s="15" t="s">
        <v>174</v>
      </c>
      <c r="D163" s="16">
        <v>103</v>
      </c>
      <c r="E163" s="21">
        <v>100</v>
      </c>
    </row>
    <row r="164" spans="1:6" ht="14.4" x14ac:dyDescent="0.3">
      <c r="A164" s="24"/>
      <c r="B164" s="15" t="s">
        <v>177</v>
      </c>
      <c r="C164" s="15" t="s">
        <v>174</v>
      </c>
      <c r="D164" s="16">
        <v>99</v>
      </c>
      <c r="E164" s="21">
        <v>100</v>
      </c>
    </row>
    <row r="165" spans="1:6" ht="14.4" x14ac:dyDescent="0.3">
      <c r="A165" s="19" t="s">
        <v>306</v>
      </c>
      <c r="B165" s="19" t="s">
        <v>29</v>
      </c>
      <c r="C165" s="19" t="s">
        <v>174</v>
      </c>
      <c r="D165" s="18">
        <f>SUM(D162:D164)</f>
        <v>878</v>
      </c>
      <c r="E165" s="22">
        <f>SUM(E162:E164)</f>
        <v>300</v>
      </c>
      <c r="F165" s="22">
        <f>(D165*$I$6)+E165</f>
        <v>4646.1000000000004</v>
      </c>
    </row>
    <row r="166" spans="1:6" ht="14.4" x14ac:dyDescent="0.3">
      <c r="A166" s="24"/>
      <c r="B166" s="15" t="s">
        <v>178</v>
      </c>
      <c r="C166" s="15" t="s">
        <v>179</v>
      </c>
      <c r="D166" s="16">
        <v>102</v>
      </c>
      <c r="E166" s="21">
        <v>100</v>
      </c>
    </row>
    <row r="167" spans="1:6" ht="14.4" x14ac:dyDescent="0.3">
      <c r="A167" s="19" t="s">
        <v>307</v>
      </c>
      <c r="B167" s="19" t="s">
        <v>29</v>
      </c>
      <c r="C167" s="19" t="s">
        <v>179</v>
      </c>
      <c r="D167" s="18">
        <f>SUM(D166)</f>
        <v>102</v>
      </c>
      <c r="E167" s="22">
        <f>SUM(E166)</f>
        <v>100</v>
      </c>
      <c r="F167" s="22">
        <f>(D167*$I$6)+E167</f>
        <v>604.90000000000009</v>
      </c>
    </row>
    <row r="168" spans="1:6" ht="14.4" x14ac:dyDescent="0.3">
      <c r="A168" s="24"/>
      <c r="B168" s="15" t="s">
        <v>320</v>
      </c>
      <c r="C168" s="15" t="s">
        <v>321</v>
      </c>
      <c r="D168" s="16">
        <v>62</v>
      </c>
      <c r="E168" s="21">
        <v>100</v>
      </c>
    </row>
    <row r="169" spans="1:6" ht="14.4" x14ac:dyDescent="0.3">
      <c r="A169" s="19" t="s">
        <v>308</v>
      </c>
      <c r="B169" s="19" t="s">
        <v>29</v>
      </c>
      <c r="C169" s="19" t="s">
        <v>321</v>
      </c>
      <c r="D169" s="18">
        <f>SUM(D168)</f>
        <v>62</v>
      </c>
      <c r="E169" s="22">
        <f>SUM(E168)</f>
        <v>100</v>
      </c>
      <c r="F169" s="22">
        <f>(D169*$I$6)+E169</f>
        <v>406.90000000000003</v>
      </c>
    </row>
    <row r="170" spans="1:6" ht="14.4" x14ac:dyDescent="0.3">
      <c r="B170" s="15" t="s">
        <v>180</v>
      </c>
      <c r="C170" s="15" t="s">
        <v>181</v>
      </c>
      <c r="D170" s="16">
        <v>54</v>
      </c>
      <c r="E170" s="21">
        <v>100</v>
      </c>
    </row>
    <row r="171" spans="1:6" ht="14.4" x14ac:dyDescent="0.3">
      <c r="A171" s="19" t="s">
        <v>306</v>
      </c>
      <c r="B171" s="19" t="s">
        <v>29</v>
      </c>
      <c r="C171" s="19" t="s">
        <v>181</v>
      </c>
      <c r="D171" s="18">
        <f>SUM(D170)</f>
        <v>54</v>
      </c>
      <c r="E171" s="22">
        <f>SUM(E170)</f>
        <v>100</v>
      </c>
      <c r="F171" s="22">
        <f>(D171*$I$6)+E171</f>
        <v>367.3</v>
      </c>
    </row>
    <row r="172" spans="1:6" ht="14.4" x14ac:dyDescent="0.3">
      <c r="A172" s="24"/>
      <c r="B172" s="15" t="s">
        <v>182</v>
      </c>
      <c r="C172" s="15" t="s">
        <v>183</v>
      </c>
      <c r="D172" s="16">
        <v>282</v>
      </c>
      <c r="E172" s="21">
        <v>100</v>
      </c>
    </row>
    <row r="173" spans="1:6" ht="14.4" x14ac:dyDescent="0.3">
      <c r="A173" s="19" t="s">
        <v>314</v>
      </c>
      <c r="B173" s="19" t="s">
        <v>29</v>
      </c>
      <c r="C173" s="19" t="s">
        <v>183</v>
      </c>
      <c r="D173" s="18">
        <f>SUM(D172)</f>
        <v>282</v>
      </c>
      <c r="E173" s="22">
        <f>SUM(E172)</f>
        <v>100</v>
      </c>
      <c r="F173" s="22">
        <f>(D173*$I$6)+E173</f>
        <v>1495.9</v>
      </c>
    </row>
    <row r="174" spans="1:6" ht="14.4" x14ac:dyDescent="0.3">
      <c r="A174" s="24"/>
      <c r="B174" s="15" t="s">
        <v>184</v>
      </c>
      <c r="C174" s="15" t="s">
        <v>185</v>
      </c>
      <c r="D174" s="16">
        <v>33</v>
      </c>
      <c r="E174" s="21">
        <v>100</v>
      </c>
    </row>
    <row r="175" spans="1:6" ht="14.4" x14ac:dyDescent="0.3">
      <c r="A175" s="24"/>
      <c r="B175" s="15" t="s">
        <v>186</v>
      </c>
      <c r="C175" s="15" t="s">
        <v>185</v>
      </c>
      <c r="D175" s="16">
        <v>17</v>
      </c>
      <c r="E175" s="21">
        <v>100</v>
      </c>
    </row>
    <row r="176" spans="1:6" ht="14.4" x14ac:dyDescent="0.3">
      <c r="A176" s="24"/>
      <c r="B176" s="15" t="s">
        <v>187</v>
      </c>
      <c r="C176" s="15" t="s">
        <v>185</v>
      </c>
      <c r="D176" s="16">
        <v>24</v>
      </c>
      <c r="E176" s="21">
        <v>100</v>
      </c>
    </row>
    <row r="177" spans="1:6" ht="14.4" x14ac:dyDescent="0.3">
      <c r="A177" s="24"/>
      <c r="B177" s="15" t="s">
        <v>188</v>
      </c>
      <c r="C177" s="15" t="s">
        <v>185</v>
      </c>
      <c r="D177" s="16">
        <v>50</v>
      </c>
      <c r="E177" s="21">
        <v>100</v>
      </c>
    </row>
    <row r="178" spans="1:6" ht="14.4" x14ac:dyDescent="0.3">
      <c r="A178" s="24"/>
      <c r="B178" s="15" t="s">
        <v>189</v>
      </c>
      <c r="C178" s="15" t="s">
        <v>185</v>
      </c>
      <c r="D178" s="16">
        <v>21</v>
      </c>
      <c r="E178" s="21">
        <v>100</v>
      </c>
    </row>
    <row r="179" spans="1:6" ht="14.4" x14ac:dyDescent="0.3">
      <c r="A179" s="24"/>
      <c r="B179" s="15" t="s">
        <v>190</v>
      </c>
      <c r="C179" s="15" t="s">
        <v>185</v>
      </c>
      <c r="D179" s="16">
        <v>70</v>
      </c>
      <c r="E179" s="21">
        <v>100</v>
      </c>
    </row>
    <row r="180" spans="1:6" ht="14.4" x14ac:dyDescent="0.3">
      <c r="A180" s="19" t="s">
        <v>314</v>
      </c>
      <c r="B180" s="19" t="s">
        <v>29</v>
      </c>
      <c r="C180" s="19" t="s">
        <v>185</v>
      </c>
      <c r="D180" s="18">
        <f>SUM(D174:D179)</f>
        <v>215</v>
      </c>
      <c r="E180" s="22">
        <f>SUM(E174:E179)</f>
        <v>600</v>
      </c>
      <c r="F180" s="22">
        <f>(D180*$I$6)+E180</f>
        <v>1664.25</v>
      </c>
    </row>
    <row r="181" spans="1:6" ht="14.4" x14ac:dyDescent="0.3">
      <c r="A181" s="24"/>
      <c r="B181" s="15" t="s">
        <v>191</v>
      </c>
      <c r="C181" s="15" t="s">
        <v>192</v>
      </c>
      <c r="D181" s="16">
        <v>458</v>
      </c>
      <c r="E181" s="21">
        <v>100</v>
      </c>
    </row>
    <row r="182" spans="1:6" ht="14.4" x14ac:dyDescent="0.3">
      <c r="A182" s="24"/>
      <c r="B182" s="15" t="s">
        <v>346</v>
      </c>
      <c r="C182" s="15" t="s">
        <v>192</v>
      </c>
      <c r="D182" s="16">
        <v>33</v>
      </c>
      <c r="E182" s="21">
        <v>100</v>
      </c>
    </row>
    <row r="183" spans="1:6" ht="14.4" x14ac:dyDescent="0.3">
      <c r="A183" s="19" t="s">
        <v>308</v>
      </c>
      <c r="B183" s="19" t="s">
        <v>29</v>
      </c>
      <c r="C183" s="19" t="s">
        <v>192</v>
      </c>
      <c r="D183" s="18">
        <f>SUM(D181:D182)</f>
        <v>491</v>
      </c>
      <c r="E183" s="22">
        <f>SUM(E181:E182)</f>
        <v>200</v>
      </c>
      <c r="F183" s="22">
        <f>(D183*$I$6)+E183</f>
        <v>2630.4500000000003</v>
      </c>
    </row>
    <row r="184" spans="1:6" ht="14.4" x14ac:dyDescent="0.3">
      <c r="A184" s="24"/>
      <c r="B184" s="15" t="s">
        <v>193</v>
      </c>
      <c r="C184" s="15" t="s">
        <v>194</v>
      </c>
      <c r="D184" s="16">
        <v>222</v>
      </c>
      <c r="E184" s="21">
        <v>100</v>
      </c>
    </row>
    <row r="185" spans="1:6" ht="14.4" x14ac:dyDescent="0.3">
      <c r="A185" s="24"/>
      <c r="B185" s="15" t="s">
        <v>195</v>
      </c>
      <c r="C185" s="15" t="s">
        <v>194</v>
      </c>
      <c r="D185" s="16">
        <v>23</v>
      </c>
      <c r="E185" s="21">
        <v>100</v>
      </c>
    </row>
    <row r="186" spans="1:6" ht="14.4" x14ac:dyDescent="0.3">
      <c r="A186" s="24"/>
      <c r="B186" s="15" t="s">
        <v>196</v>
      </c>
      <c r="C186" s="15" t="s">
        <v>194</v>
      </c>
      <c r="D186" s="16">
        <v>59</v>
      </c>
      <c r="E186" s="21">
        <v>100</v>
      </c>
    </row>
    <row r="187" spans="1:6" ht="14.4" x14ac:dyDescent="0.3">
      <c r="A187" s="19" t="s">
        <v>305</v>
      </c>
      <c r="B187" s="19" t="s">
        <v>29</v>
      </c>
      <c r="C187" s="19" t="s">
        <v>194</v>
      </c>
      <c r="D187" s="18">
        <f>SUM(D184:D186)</f>
        <v>304</v>
      </c>
      <c r="E187" s="22">
        <f>SUM(E184:E186)</f>
        <v>300</v>
      </c>
      <c r="F187" s="22">
        <f>(D187*$I$6)+E187</f>
        <v>1804.8</v>
      </c>
    </row>
    <row r="188" spans="1:6" ht="14.4" x14ac:dyDescent="0.3">
      <c r="A188" s="24"/>
      <c r="B188" s="15" t="s">
        <v>197</v>
      </c>
      <c r="C188" s="15" t="s">
        <v>198</v>
      </c>
      <c r="D188" s="16">
        <v>186</v>
      </c>
      <c r="E188" s="21">
        <v>100</v>
      </c>
    </row>
    <row r="189" spans="1:6" ht="14.4" x14ac:dyDescent="0.3">
      <c r="A189" s="19" t="s">
        <v>307</v>
      </c>
      <c r="B189" s="19" t="s">
        <v>29</v>
      </c>
      <c r="C189" s="19" t="s">
        <v>198</v>
      </c>
      <c r="D189" s="18">
        <f>SUM(D188)</f>
        <v>186</v>
      </c>
      <c r="E189" s="22">
        <f>SUM(E188)</f>
        <v>100</v>
      </c>
      <c r="F189" s="22">
        <f>(D189*$I$6)+E189</f>
        <v>1020.7</v>
      </c>
    </row>
    <row r="190" spans="1:6" ht="14.4" x14ac:dyDescent="0.3">
      <c r="A190" s="24"/>
      <c r="B190" s="15" t="s">
        <v>199</v>
      </c>
      <c r="C190" s="15" t="s">
        <v>200</v>
      </c>
      <c r="D190" s="16">
        <v>83</v>
      </c>
      <c r="E190" s="21">
        <v>100</v>
      </c>
    </row>
    <row r="191" spans="1:6" ht="14.4" x14ac:dyDescent="0.3">
      <c r="A191" s="24"/>
      <c r="B191" s="15" t="s">
        <v>201</v>
      </c>
      <c r="C191" s="15" t="s">
        <v>200</v>
      </c>
      <c r="D191" s="16">
        <v>797</v>
      </c>
      <c r="E191" s="21">
        <v>100</v>
      </c>
    </row>
    <row r="192" spans="1:6" ht="14.4" x14ac:dyDescent="0.3">
      <c r="A192" s="24"/>
      <c r="B192" s="15" t="s">
        <v>202</v>
      </c>
      <c r="C192" s="15" t="s">
        <v>200</v>
      </c>
      <c r="D192" s="16">
        <v>81</v>
      </c>
      <c r="E192" s="21">
        <v>100</v>
      </c>
    </row>
    <row r="193" spans="1:6" ht="14.4" x14ac:dyDescent="0.3">
      <c r="A193" s="24"/>
      <c r="B193" s="15" t="s">
        <v>337</v>
      </c>
      <c r="C193" s="15" t="s">
        <v>200</v>
      </c>
      <c r="D193" s="16">
        <v>109</v>
      </c>
      <c r="E193" s="21">
        <v>100</v>
      </c>
    </row>
    <row r="194" spans="1:6" ht="14.4" x14ac:dyDescent="0.3">
      <c r="A194" s="24"/>
      <c r="B194" s="15" t="s">
        <v>203</v>
      </c>
      <c r="C194" s="15" t="s">
        <v>200</v>
      </c>
      <c r="D194" s="16">
        <v>117</v>
      </c>
      <c r="E194" s="21">
        <v>100</v>
      </c>
    </row>
    <row r="195" spans="1:6" ht="14.4" x14ac:dyDescent="0.3">
      <c r="A195" s="24"/>
      <c r="B195" s="15" t="s">
        <v>347</v>
      </c>
      <c r="C195" s="15" t="s">
        <v>200</v>
      </c>
      <c r="D195" s="16">
        <v>41</v>
      </c>
      <c r="E195" s="21">
        <v>100</v>
      </c>
    </row>
    <row r="196" spans="1:6" ht="14.4" x14ac:dyDescent="0.3">
      <c r="A196" s="19" t="s">
        <v>304</v>
      </c>
      <c r="B196" s="19" t="s">
        <v>29</v>
      </c>
      <c r="C196" s="19" t="s">
        <v>200</v>
      </c>
      <c r="D196" s="18">
        <f>SUM(D190:D195)</f>
        <v>1228</v>
      </c>
      <c r="E196" s="22">
        <f>SUM(E190:E195)</f>
        <v>600</v>
      </c>
      <c r="F196" s="22">
        <f>(D196*$I$6)+E196</f>
        <v>6678.6</v>
      </c>
    </row>
    <row r="197" spans="1:6" ht="14.4" x14ac:dyDescent="0.3">
      <c r="A197" s="24"/>
      <c r="B197" s="15" t="s">
        <v>204</v>
      </c>
      <c r="C197" s="15" t="s">
        <v>205</v>
      </c>
      <c r="D197" s="16">
        <v>61</v>
      </c>
      <c r="E197" s="21">
        <v>100</v>
      </c>
    </row>
    <row r="198" spans="1:6" ht="14.4" x14ac:dyDescent="0.3">
      <c r="A198" s="24"/>
      <c r="B198" s="15" t="s">
        <v>206</v>
      </c>
      <c r="C198" s="15" t="s">
        <v>205</v>
      </c>
      <c r="D198" s="16">
        <v>138</v>
      </c>
      <c r="E198" s="21">
        <v>100</v>
      </c>
    </row>
    <row r="199" spans="1:6" ht="14.4" x14ac:dyDescent="0.3">
      <c r="A199" s="24"/>
      <c r="B199" s="15" t="s">
        <v>207</v>
      </c>
      <c r="C199" s="15" t="s">
        <v>205</v>
      </c>
      <c r="D199" s="16">
        <v>45</v>
      </c>
      <c r="E199" s="21">
        <v>100</v>
      </c>
    </row>
    <row r="200" spans="1:6" ht="14.4" x14ac:dyDescent="0.3">
      <c r="A200" s="19" t="s">
        <v>303</v>
      </c>
      <c r="B200" s="19" t="s">
        <v>29</v>
      </c>
      <c r="C200" s="19" t="s">
        <v>205</v>
      </c>
      <c r="D200" s="18">
        <f>SUM(D197:D199)</f>
        <v>244</v>
      </c>
      <c r="E200" s="22">
        <f>SUM(E197:E199)</f>
        <v>300</v>
      </c>
      <c r="F200" s="22">
        <f>(D200*$I$6)+E200</f>
        <v>1507.8</v>
      </c>
    </row>
    <row r="201" spans="1:6" ht="14.4" x14ac:dyDescent="0.3">
      <c r="A201" s="24"/>
      <c r="B201" s="15" t="s">
        <v>208</v>
      </c>
      <c r="C201" s="15" t="s">
        <v>209</v>
      </c>
      <c r="D201" s="16">
        <v>63</v>
      </c>
      <c r="E201" s="21">
        <v>100</v>
      </c>
    </row>
    <row r="202" spans="1:6" ht="14.4" x14ac:dyDescent="0.3">
      <c r="A202" s="24"/>
      <c r="B202" s="15" t="s">
        <v>210</v>
      </c>
      <c r="C202" s="15" t="s">
        <v>209</v>
      </c>
      <c r="D202" s="16">
        <v>60</v>
      </c>
      <c r="E202" s="21">
        <v>100</v>
      </c>
    </row>
    <row r="203" spans="1:6" ht="14.4" x14ac:dyDescent="0.3">
      <c r="A203" s="24"/>
      <c r="B203" s="15" t="s">
        <v>211</v>
      </c>
      <c r="C203" s="15" t="s">
        <v>209</v>
      </c>
      <c r="D203" s="16">
        <v>99</v>
      </c>
      <c r="E203" s="21">
        <v>100</v>
      </c>
    </row>
    <row r="204" spans="1:6" ht="14.4" x14ac:dyDescent="0.3">
      <c r="A204" s="24"/>
      <c r="B204" s="15" t="s">
        <v>212</v>
      </c>
      <c r="C204" s="15" t="s">
        <v>209</v>
      </c>
      <c r="D204" s="16">
        <v>68</v>
      </c>
      <c r="E204" s="21">
        <v>100</v>
      </c>
    </row>
    <row r="205" spans="1:6" ht="14.4" x14ac:dyDescent="0.3">
      <c r="A205" s="24"/>
      <c r="B205" s="15" t="s">
        <v>348</v>
      </c>
      <c r="C205" s="15" t="s">
        <v>209</v>
      </c>
      <c r="D205" s="16">
        <v>34</v>
      </c>
      <c r="E205" s="21">
        <v>100</v>
      </c>
    </row>
    <row r="206" spans="1:6" ht="14.4" x14ac:dyDescent="0.3">
      <c r="A206" s="19" t="s">
        <v>304</v>
      </c>
      <c r="B206" s="19" t="s">
        <v>29</v>
      </c>
      <c r="C206" s="19" t="s">
        <v>209</v>
      </c>
      <c r="D206" s="18">
        <f>SUM(D201:D205)</f>
        <v>324</v>
      </c>
      <c r="E206" s="22">
        <f>SUM(E201:E205)</f>
        <v>500</v>
      </c>
      <c r="F206" s="22">
        <f>(D206*$I$6)+E206</f>
        <v>2103.8000000000002</v>
      </c>
    </row>
    <row r="207" spans="1:6" ht="14.4" x14ac:dyDescent="0.3">
      <c r="A207" s="24"/>
      <c r="B207" s="15" t="s">
        <v>213</v>
      </c>
      <c r="C207" s="15" t="s">
        <v>214</v>
      </c>
      <c r="D207" s="16">
        <v>65</v>
      </c>
      <c r="E207" s="21">
        <v>100</v>
      </c>
    </row>
    <row r="208" spans="1:6" ht="14.4" x14ac:dyDescent="0.3">
      <c r="A208" s="19" t="s">
        <v>308</v>
      </c>
      <c r="B208" s="19" t="s">
        <v>29</v>
      </c>
      <c r="C208" s="19" t="s">
        <v>214</v>
      </c>
      <c r="D208" s="18">
        <f>SUM(D207)</f>
        <v>65</v>
      </c>
      <c r="E208" s="22">
        <f>SUM(E207)</f>
        <v>100</v>
      </c>
      <c r="F208" s="22">
        <f>(D208*$I$6)+E208</f>
        <v>421.75</v>
      </c>
    </row>
    <row r="209" spans="1:6" ht="14.4" x14ac:dyDescent="0.3">
      <c r="A209" s="24"/>
      <c r="B209" s="15" t="s">
        <v>215</v>
      </c>
      <c r="C209" s="15" t="s">
        <v>216</v>
      </c>
      <c r="D209" s="16">
        <v>175</v>
      </c>
      <c r="E209" s="21">
        <v>100</v>
      </c>
    </row>
    <row r="210" spans="1:6" ht="14.4" x14ac:dyDescent="0.3">
      <c r="A210" s="19" t="s">
        <v>314</v>
      </c>
      <c r="B210" s="19" t="s">
        <v>29</v>
      </c>
      <c r="C210" s="19" t="s">
        <v>216</v>
      </c>
      <c r="D210" s="18">
        <f>SUM(D209)</f>
        <v>175</v>
      </c>
      <c r="E210" s="22">
        <f>SUM(E209)</f>
        <v>100</v>
      </c>
      <c r="F210" s="22">
        <f>(D210*$I$6)+E210</f>
        <v>966.25</v>
      </c>
    </row>
    <row r="211" spans="1:6" ht="14.4" x14ac:dyDescent="0.3">
      <c r="A211" s="24"/>
      <c r="B211" s="15" t="s">
        <v>217</v>
      </c>
      <c r="C211" s="15" t="s">
        <v>218</v>
      </c>
      <c r="D211" s="16">
        <v>157</v>
      </c>
      <c r="E211" s="21">
        <v>100</v>
      </c>
    </row>
    <row r="212" spans="1:6" ht="14.4" x14ac:dyDescent="0.3">
      <c r="A212" s="19" t="s">
        <v>304</v>
      </c>
      <c r="B212" s="19" t="s">
        <v>29</v>
      </c>
      <c r="C212" s="19" t="s">
        <v>218</v>
      </c>
      <c r="D212" s="18">
        <f>SUM(D211)</f>
        <v>157</v>
      </c>
      <c r="E212" s="22">
        <f>SUM(E211)</f>
        <v>100</v>
      </c>
      <c r="F212" s="22">
        <f>(D212*$I$6)+E212</f>
        <v>877.15</v>
      </c>
    </row>
    <row r="213" spans="1:6" ht="14.4" x14ac:dyDescent="0.3">
      <c r="A213" s="24"/>
      <c r="B213" s="15" t="s">
        <v>219</v>
      </c>
      <c r="C213" s="15" t="s">
        <v>220</v>
      </c>
      <c r="D213" s="16">
        <v>39</v>
      </c>
      <c r="E213" s="21">
        <v>100</v>
      </c>
    </row>
    <row r="214" spans="1:6" ht="14.4" x14ac:dyDescent="0.3">
      <c r="A214" s="19" t="s">
        <v>307</v>
      </c>
      <c r="B214" s="19" t="s">
        <v>29</v>
      </c>
      <c r="C214" s="19" t="s">
        <v>220</v>
      </c>
      <c r="D214" s="18">
        <f>SUM(D213)</f>
        <v>39</v>
      </c>
      <c r="E214" s="22">
        <f>SUM(E213)</f>
        <v>100</v>
      </c>
      <c r="F214" s="22">
        <f>(D214*$I$6)+E214</f>
        <v>293.05</v>
      </c>
    </row>
    <row r="215" spans="1:6" ht="14.4" x14ac:dyDescent="0.3">
      <c r="A215" s="24"/>
      <c r="B215" s="15" t="s">
        <v>221</v>
      </c>
      <c r="C215" s="15" t="s">
        <v>222</v>
      </c>
      <c r="D215" s="16">
        <v>138</v>
      </c>
      <c r="E215" s="21">
        <v>100</v>
      </c>
    </row>
    <row r="216" spans="1:6" ht="14.4" x14ac:dyDescent="0.3">
      <c r="A216" s="24"/>
      <c r="B216" s="15" t="s">
        <v>223</v>
      </c>
      <c r="C216" s="15" t="s">
        <v>222</v>
      </c>
      <c r="D216" s="16">
        <v>83</v>
      </c>
      <c r="E216" s="21">
        <v>100</v>
      </c>
    </row>
    <row r="217" spans="1:6" ht="14.4" x14ac:dyDescent="0.3">
      <c r="A217" s="24"/>
      <c r="B217" s="15" t="s">
        <v>224</v>
      </c>
      <c r="C217" s="15" t="s">
        <v>222</v>
      </c>
      <c r="D217" s="16">
        <v>34</v>
      </c>
      <c r="E217" s="21">
        <v>100</v>
      </c>
    </row>
    <row r="218" spans="1:6" ht="14.4" x14ac:dyDescent="0.3">
      <c r="A218" s="24"/>
      <c r="B218" s="15" t="s">
        <v>225</v>
      </c>
      <c r="C218" s="15" t="s">
        <v>222</v>
      </c>
      <c r="D218" s="16">
        <v>50</v>
      </c>
      <c r="E218" s="21">
        <v>100</v>
      </c>
    </row>
    <row r="219" spans="1:6" ht="14.4" x14ac:dyDescent="0.3">
      <c r="A219" s="24"/>
      <c r="B219" s="15" t="s">
        <v>226</v>
      </c>
      <c r="C219" s="15" t="s">
        <v>222</v>
      </c>
      <c r="D219" s="16">
        <v>14</v>
      </c>
      <c r="E219" s="21">
        <v>100</v>
      </c>
    </row>
    <row r="220" spans="1:6" ht="14.4" x14ac:dyDescent="0.3">
      <c r="A220" s="19" t="s">
        <v>304</v>
      </c>
      <c r="B220" s="19" t="s">
        <v>29</v>
      </c>
      <c r="C220" s="19" t="s">
        <v>222</v>
      </c>
      <c r="D220" s="18">
        <f>SUM(D215:D219)</f>
        <v>319</v>
      </c>
      <c r="E220" s="22">
        <f>SUM(E215:E219)</f>
        <v>500</v>
      </c>
      <c r="F220" s="22">
        <f>(D220*$I$6)+E220</f>
        <v>2079.0500000000002</v>
      </c>
    </row>
    <row r="221" spans="1:6" ht="14.4" x14ac:dyDescent="0.3">
      <c r="A221" s="24"/>
      <c r="B221" s="15" t="s">
        <v>227</v>
      </c>
      <c r="C221" s="15" t="s">
        <v>228</v>
      </c>
      <c r="D221" s="16">
        <v>65</v>
      </c>
      <c r="E221" s="21">
        <v>100</v>
      </c>
    </row>
    <row r="222" spans="1:6" ht="14.4" x14ac:dyDescent="0.3">
      <c r="A222" s="19" t="s">
        <v>308</v>
      </c>
      <c r="B222" s="19" t="s">
        <v>29</v>
      </c>
      <c r="C222" s="19" t="s">
        <v>228</v>
      </c>
      <c r="D222" s="18">
        <f>SUM(D221)</f>
        <v>65</v>
      </c>
      <c r="E222" s="22">
        <f>SUM(E221)</f>
        <v>100</v>
      </c>
      <c r="F222" s="22">
        <f>(D222*$I$6)+E222</f>
        <v>421.75</v>
      </c>
    </row>
    <row r="223" spans="1:6" ht="14.4" x14ac:dyDescent="0.3">
      <c r="A223" s="24"/>
      <c r="B223" s="15" t="s">
        <v>229</v>
      </c>
      <c r="C223" s="15" t="s">
        <v>230</v>
      </c>
      <c r="D223" s="16">
        <v>34</v>
      </c>
      <c r="E223" s="21">
        <v>100</v>
      </c>
    </row>
    <row r="224" spans="1:6" ht="14.4" x14ac:dyDescent="0.3">
      <c r="A224" s="24"/>
      <c r="B224" s="15" t="s">
        <v>231</v>
      </c>
      <c r="C224" s="15" t="s">
        <v>230</v>
      </c>
      <c r="D224" s="16">
        <v>71</v>
      </c>
      <c r="E224" s="21">
        <v>100</v>
      </c>
    </row>
    <row r="225" spans="1:6" ht="14.4" x14ac:dyDescent="0.3">
      <c r="A225" s="24"/>
      <c r="B225" s="15" t="s">
        <v>338</v>
      </c>
      <c r="C225" s="15" t="s">
        <v>230</v>
      </c>
      <c r="D225" s="16">
        <v>73</v>
      </c>
      <c r="E225" s="21">
        <v>100</v>
      </c>
    </row>
    <row r="226" spans="1:6" ht="14.4" x14ac:dyDescent="0.3">
      <c r="A226" s="24"/>
      <c r="B226" s="15" t="s">
        <v>232</v>
      </c>
      <c r="C226" s="15" t="s">
        <v>230</v>
      </c>
      <c r="D226" s="16">
        <v>31</v>
      </c>
      <c r="E226" s="21">
        <v>100</v>
      </c>
    </row>
    <row r="227" spans="1:6" ht="14.4" x14ac:dyDescent="0.3">
      <c r="A227" s="24"/>
      <c r="B227" s="15" t="s">
        <v>233</v>
      </c>
      <c r="C227" s="15" t="s">
        <v>230</v>
      </c>
      <c r="D227" s="16">
        <v>35</v>
      </c>
      <c r="E227" s="21">
        <v>100</v>
      </c>
    </row>
    <row r="228" spans="1:6" ht="14.4" x14ac:dyDescent="0.3">
      <c r="A228" s="24"/>
      <c r="B228" s="15" t="s">
        <v>234</v>
      </c>
      <c r="C228" s="15" t="s">
        <v>230</v>
      </c>
      <c r="D228" s="16">
        <v>124</v>
      </c>
      <c r="E228" s="21">
        <v>100</v>
      </c>
    </row>
    <row r="229" spans="1:6" ht="14.4" x14ac:dyDescent="0.3">
      <c r="A229" s="24"/>
      <c r="B229" s="15" t="s">
        <v>235</v>
      </c>
      <c r="C229" s="15" t="s">
        <v>230</v>
      </c>
      <c r="D229" s="16">
        <v>0</v>
      </c>
      <c r="E229" s="21">
        <v>100</v>
      </c>
    </row>
    <row r="230" spans="1:6" ht="14.4" x14ac:dyDescent="0.3">
      <c r="A230" s="24"/>
      <c r="B230" s="15" t="s">
        <v>236</v>
      </c>
      <c r="C230" s="15" t="s">
        <v>230</v>
      </c>
      <c r="D230" s="16">
        <v>115</v>
      </c>
      <c r="E230" s="21">
        <v>100</v>
      </c>
    </row>
    <row r="231" spans="1:6" ht="14.4" x14ac:dyDescent="0.3">
      <c r="A231" s="24"/>
      <c r="B231" s="15" t="s">
        <v>237</v>
      </c>
      <c r="C231" s="15" t="s">
        <v>230</v>
      </c>
      <c r="D231" s="16">
        <v>81</v>
      </c>
      <c r="E231" s="21">
        <v>100</v>
      </c>
    </row>
    <row r="232" spans="1:6" ht="14.4" x14ac:dyDescent="0.3">
      <c r="A232" s="24"/>
      <c r="B232" s="15" t="s">
        <v>238</v>
      </c>
      <c r="C232" s="15" t="s">
        <v>230</v>
      </c>
      <c r="D232" s="16">
        <v>0</v>
      </c>
      <c r="E232" s="21">
        <v>100</v>
      </c>
    </row>
    <row r="233" spans="1:6" ht="14.4" x14ac:dyDescent="0.3">
      <c r="A233" s="24"/>
      <c r="B233" s="15" t="s">
        <v>239</v>
      </c>
      <c r="C233" s="15" t="s">
        <v>230</v>
      </c>
      <c r="D233" s="16">
        <v>919</v>
      </c>
      <c r="E233" s="21">
        <v>100</v>
      </c>
    </row>
    <row r="234" spans="1:6" ht="14.4" x14ac:dyDescent="0.3">
      <c r="A234" s="24"/>
      <c r="B234" s="15" t="s">
        <v>240</v>
      </c>
      <c r="C234" s="15" t="s">
        <v>230</v>
      </c>
      <c r="D234" s="16">
        <v>0</v>
      </c>
      <c r="E234" s="21">
        <v>100</v>
      </c>
    </row>
    <row r="235" spans="1:6" ht="14.4" x14ac:dyDescent="0.3">
      <c r="A235" s="24"/>
      <c r="B235" s="15" t="s">
        <v>241</v>
      </c>
      <c r="C235" s="15" t="s">
        <v>230</v>
      </c>
      <c r="D235" s="16">
        <v>0</v>
      </c>
      <c r="E235" s="21">
        <v>100</v>
      </c>
    </row>
    <row r="236" spans="1:6" ht="14.4" x14ac:dyDescent="0.3">
      <c r="A236" s="24"/>
      <c r="B236" s="15" t="s">
        <v>242</v>
      </c>
      <c r="C236" s="15" t="s">
        <v>230</v>
      </c>
      <c r="D236" s="16">
        <v>0</v>
      </c>
      <c r="E236" s="21">
        <v>100</v>
      </c>
    </row>
    <row r="237" spans="1:6" ht="14.4" x14ac:dyDescent="0.3">
      <c r="A237" s="24"/>
      <c r="B237" s="15" t="s">
        <v>243</v>
      </c>
      <c r="C237" s="15" t="s">
        <v>230</v>
      </c>
      <c r="D237" s="16">
        <v>0</v>
      </c>
      <c r="E237" s="21">
        <v>100</v>
      </c>
    </row>
    <row r="238" spans="1:6" ht="14.4" x14ac:dyDescent="0.3">
      <c r="A238" s="19" t="s">
        <v>306</v>
      </c>
      <c r="B238" s="19" t="s">
        <v>29</v>
      </c>
      <c r="C238" s="19" t="s">
        <v>230</v>
      </c>
      <c r="D238" s="18">
        <f>SUM(D223:D237)</f>
        <v>1483</v>
      </c>
      <c r="E238" s="22">
        <f>SUM(E223:E237)</f>
        <v>1500</v>
      </c>
      <c r="F238" s="22">
        <f>(D238*$I$6)+E238</f>
        <v>8840.85</v>
      </c>
    </row>
    <row r="239" spans="1:6" ht="14.4" x14ac:dyDescent="0.3">
      <c r="A239" s="24"/>
      <c r="B239" s="15" t="s">
        <v>244</v>
      </c>
      <c r="C239" s="15" t="s">
        <v>245</v>
      </c>
      <c r="D239" s="16">
        <v>140</v>
      </c>
      <c r="E239" s="21">
        <v>100</v>
      </c>
    </row>
    <row r="240" spans="1:6" ht="14.4" x14ac:dyDescent="0.3">
      <c r="A240" s="19" t="s">
        <v>307</v>
      </c>
      <c r="B240" s="19" t="s">
        <v>29</v>
      </c>
      <c r="C240" s="19" t="s">
        <v>245</v>
      </c>
      <c r="D240" s="18">
        <f>SUM(D239)</f>
        <v>140</v>
      </c>
      <c r="E240" s="22">
        <f>SUM(E239)</f>
        <v>100</v>
      </c>
      <c r="F240" s="22">
        <f>(D240*$I$6)+E240</f>
        <v>793</v>
      </c>
    </row>
    <row r="241" spans="1:6" ht="14.4" x14ac:dyDescent="0.3">
      <c r="A241" s="24"/>
      <c r="B241" s="15" t="s">
        <v>246</v>
      </c>
      <c r="C241" s="15" t="s">
        <v>247</v>
      </c>
      <c r="D241" s="16">
        <v>142</v>
      </c>
      <c r="E241" s="21">
        <v>100</v>
      </c>
    </row>
    <row r="242" spans="1:6" ht="14.4" x14ac:dyDescent="0.3">
      <c r="A242" s="19" t="s">
        <v>307</v>
      </c>
      <c r="B242" s="19" t="s">
        <v>29</v>
      </c>
      <c r="C242" s="19" t="s">
        <v>247</v>
      </c>
      <c r="D242" s="18">
        <f>SUM(D241)</f>
        <v>142</v>
      </c>
      <c r="E242" s="22">
        <f>SUM(E241)</f>
        <v>100</v>
      </c>
      <c r="F242" s="22">
        <f>(D242*$I$6)+E242</f>
        <v>802.9</v>
      </c>
    </row>
    <row r="243" spans="1:6" ht="14.4" x14ac:dyDescent="0.3">
      <c r="A243" s="24"/>
      <c r="B243" s="15" t="s">
        <v>248</v>
      </c>
      <c r="C243" s="15" t="s">
        <v>249</v>
      </c>
      <c r="D243" s="16">
        <v>1567</v>
      </c>
      <c r="E243" s="21">
        <v>100</v>
      </c>
    </row>
    <row r="244" spans="1:6" ht="14.4" x14ac:dyDescent="0.3">
      <c r="A244" s="17"/>
      <c r="B244" s="15" t="s">
        <v>250</v>
      </c>
      <c r="C244" s="15" t="s">
        <v>249</v>
      </c>
      <c r="D244" s="16">
        <v>52</v>
      </c>
      <c r="E244" s="21">
        <v>100</v>
      </c>
    </row>
    <row r="245" spans="1:6" ht="14.4" x14ac:dyDescent="0.3">
      <c r="A245" s="19" t="s">
        <v>307</v>
      </c>
      <c r="B245" s="19" t="s">
        <v>29</v>
      </c>
      <c r="C245" s="19" t="s">
        <v>249</v>
      </c>
      <c r="D245" s="18">
        <f>SUM(D243:D244)</f>
        <v>1619</v>
      </c>
      <c r="E245" s="22">
        <f>SUM(E243:E244)</f>
        <v>200</v>
      </c>
      <c r="F245" s="22">
        <f>(D245*$I$6)+E245</f>
        <v>8214.0499999999993</v>
      </c>
    </row>
    <row r="246" spans="1:6" ht="14.4" x14ac:dyDescent="0.3">
      <c r="A246" s="24"/>
      <c r="B246" s="15" t="s">
        <v>251</v>
      </c>
      <c r="C246" s="15" t="s">
        <v>252</v>
      </c>
      <c r="D246" s="16">
        <v>213</v>
      </c>
      <c r="E246" s="21">
        <v>100</v>
      </c>
    </row>
    <row r="247" spans="1:6" ht="14.4" x14ac:dyDescent="0.3">
      <c r="A247" s="19" t="s">
        <v>307</v>
      </c>
      <c r="B247" s="19" t="s">
        <v>29</v>
      </c>
      <c r="C247" s="19" t="s">
        <v>252</v>
      </c>
      <c r="D247" s="18">
        <f>SUM(D246)</f>
        <v>213</v>
      </c>
      <c r="E247" s="22">
        <f>SUM(E246)</f>
        <v>100</v>
      </c>
      <c r="F247" s="22">
        <f>(D247*$I$6)+E247</f>
        <v>1154.3500000000001</v>
      </c>
    </row>
    <row r="248" spans="1:6" ht="14.4" x14ac:dyDescent="0.3">
      <c r="A248" s="24"/>
      <c r="B248" s="15" t="s">
        <v>253</v>
      </c>
      <c r="C248" s="15" t="s">
        <v>254</v>
      </c>
      <c r="D248" s="16">
        <v>94</v>
      </c>
      <c r="E248" s="21">
        <v>100</v>
      </c>
    </row>
    <row r="249" spans="1:6" ht="14.4" x14ac:dyDescent="0.3">
      <c r="A249" s="19" t="s">
        <v>307</v>
      </c>
      <c r="B249" s="19" t="s">
        <v>29</v>
      </c>
      <c r="C249" s="19" t="s">
        <v>254</v>
      </c>
      <c r="D249" s="18">
        <f>SUM(D248)</f>
        <v>94</v>
      </c>
      <c r="E249" s="22">
        <f>SUM(E248)</f>
        <v>100</v>
      </c>
      <c r="F249" s="22">
        <f>(D249*$I$6)+E249</f>
        <v>565.29999999999995</v>
      </c>
    </row>
    <row r="250" spans="1:6" ht="14.4" x14ac:dyDescent="0.3">
      <c r="A250" s="17"/>
      <c r="B250" s="15" t="s">
        <v>255</v>
      </c>
      <c r="C250" s="15" t="s">
        <v>256</v>
      </c>
      <c r="D250" s="16">
        <v>178</v>
      </c>
      <c r="E250" s="21">
        <v>100</v>
      </c>
    </row>
    <row r="251" spans="1:6" ht="14.4" x14ac:dyDescent="0.3">
      <c r="A251" s="24"/>
      <c r="B251" s="15" t="s">
        <v>257</v>
      </c>
      <c r="C251" s="15" t="s">
        <v>256</v>
      </c>
      <c r="D251" s="16">
        <v>26</v>
      </c>
      <c r="E251" s="21">
        <v>100</v>
      </c>
    </row>
    <row r="252" spans="1:6" ht="14.4" x14ac:dyDescent="0.3">
      <c r="A252" s="19" t="s">
        <v>314</v>
      </c>
      <c r="B252" s="19" t="s">
        <v>29</v>
      </c>
      <c r="C252" s="19" t="s">
        <v>256</v>
      </c>
      <c r="D252" s="18">
        <f>SUM(D250:D251)</f>
        <v>204</v>
      </c>
      <c r="E252" s="22">
        <f>SUM(E250:E251)</f>
        <v>200</v>
      </c>
      <c r="F252" s="22">
        <f>(D252*$I$6)+E252</f>
        <v>1209.8000000000002</v>
      </c>
    </row>
    <row r="253" spans="1:6" ht="14.4" x14ac:dyDescent="0.3">
      <c r="A253" s="24"/>
      <c r="B253" s="15" t="s">
        <v>258</v>
      </c>
      <c r="C253" s="15" t="s">
        <v>259</v>
      </c>
      <c r="D253" s="16">
        <v>103</v>
      </c>
      <c r="E253" s="21">
        <v>100</v>
      </c>
    </row>
    <row r="254" spans="1:6" ht="14.4" x14ac:dyDescent="0.3">
      <c r="A254" s="19" t="s">
        <v>306</v>
      </c>
      <c r="B254" s="19" t="s">
        <v>29</v>
      </c>
      <c r="C254" s="19" t="s">
        <v>259</v>
      </c>
      <c r="D254" s="18">
        <f>SUM(D253)</f>
        <v>103</v>
      </c>
      <c r="E254" s="22">
        <f>SUM(E253)</f>
        <v>100</v>
      </c>
      <c r="F254" s="22">
        <f>(D254*$I$6)+E254</f>
        <v>609.85</v>
      </c>
    </row>
    <row r="255" spans="1:6" ht="14.4" x14ac:dyDescent="0.3">
      <c r="A255" s="24"/>
      <c r="B255" s="15" t="s">
        <v>260</v>
      </c>
      <c r="C255" s="15" t="s">
        <v>261</v>
      </c>
      <c r="D255" s="16">
        <v>251</v>
      </c>
      <c r="E255" s="21">
        <v>100</v>
      </c>
    </row>
    <row r="256" spans="1:6" ht="14.4" x14ac:dyDescent="0.3">
      <c r="A256" s="19" t="s">
        <v>304</v>
      </c>
      <c r="B256" s="19" t="s">
        <v>29</v>
      </c>
      <c r="C256" s="19" t="s">
        <v>261</v>
      </c>
      <c r="D256" s="18">
        <f>SUM(D255)</f>
        <v>251</v>
      </c>
      <c r="E256" s="22">
        <f>SUM(E255)</f>
        <v>100</v>
      </c>
      <c r="F256" s="22">
        <f>(D256*$I$6)+E256</f>
        <v>1342.45</v>
      </c>
    </row>
    <row r="257" spans="1:6" ht="14.4" x14ac:dyDescent="0.3">
      <c r="A257" s="24"/>
      <c r="B257" s="15" t="s">
        <v>262</v>
      </c>
      <c r="C257" s="15" t="s">
        <v>263</v>
      </c>
      <c r="D257" s="16">
        <v>294</v>
      </c>
      <c r="E257" s="21">
        <v>100</v>
      </c>
    </row>
    <row r="258" spans="1:6" ht="14.4" x14ac:dyDescent="0.3">
      <c r="A258" s="19" t="s">
        <v>303</v>
      </c>
      <c r="B258" s="19" t="s">
        <v>29</v>
      </c>
      <c r="C258" s="19" t="s">
        <v>263</v>
      </c>
      <c r="D258" s="18">
        <f>SUM(D257)</f>
        <v>294</v>
      </c>
      <c r="E258" s="22">
        <f>SUM(E257)</f>
        <v>100</v>
      </c>
      <c r="F258" s="22">
        <f>(D258*$I$6)+E258</f>
        <v>1555.3</v>
      </c>
    </row>
    <row r="259" spans="1:6" ht="14.4" x14ac:dyDescent="0.3">
      <c r="A259" s="24"/>
      <c r="B259" s="15" t="s">
        <v>264</v>
      </c>
      <c r="C259" s="15" t="s">
        <v>265</v>
      </c>
      <c r="D259" s="16">
        <v>149</v>
      </c>
      <c r="E259" s="21">
        <v>100</v>
      </c>
    </row>
    <row r="260" spans="1:6" ht="14.4" x14ac:dyDescent="0.3">
      <c r="A260" s="19" t="s">
        <v>308</v>
      </c>
      <c r="B260" s="19" t="s">
        <v>29</v>
      </c>
      <c r="C260" s="19" t="s">
        <v>265</v>
      </c>
      <c r="D260" s="18">
        <f>SUM(D259)</f>
        <v>149</v>
      </c>
      <c r="E260" s="22">
        <f>SUM(E259)</f>
        <v>100</v>
      </c>
      <c r="F260" s="22">
        <f>(D260*$I$6)+E260</f>
        <v>837.55000000000007</v>
      </c>
    </row>
    <row r="261" spans="1:6" ht="14.4" x14ac:dyDescent="0.3">
      <c r="A261" s="24"/>
      <c r="B261" s="15" t="s">
        <v>266</v>
      </c>
      <c r="C261" s="15" t="s">
        <v>267</v>
      </c>
      <c r="D261" s="16">
        <v>65</v>
      </c>
      <c r="E261" s="21">
        <v>100</v>
      </c>
    </row>
    <row r="262" spans="1:6" ht="14.4" x14ac:dyDescent="0.3">
      <c r="A262" s="24"/>
      <c r="B262" s="15" t="s">
        <v>349</v>
      </c>
      <c r="C262" s="15" t="s">
        <v>267</v>
      </c>
      <c r="D262" s="16">
        <v>98</v>
      </c>
      <c r="E262" s="21">
        <v>100</v>
      </c>
    </row>
    <row r="263" spans="1:6" ht="14.4" x14ac:dyDescent="0.3">
      <c r="A263" s="19" t="s">
        <v>307</v>
      </c>
      <c r="B263" s="19" t="s">
        <v>29</v>
      </c>
      <c r="C263" s="19" t="s">
        <v>267</v>
      </c>
      <c r="D263" s="18">
        <f>SUM(D261:D262)</f>
        <v>163</v>
      </c>
      <c r="E263" s="22">
        <f>SUM(E261:E262)</f>
        <v>200</v>
      </c>
      <c r="F263" s="22">
        <f>(D263*$I$6)+E263</f>
        <v>1006.85</v>
      </c>
    </row>
    <row r="264" spans="1:6" ht="14.4" x14ac:dyDescent="0.3">
      <c r="A264" s="24"/>
      <c r="B264" s="15" t="s">
        <v>268</v>
      </c>
      <c r="C264" s="15" t="s">
        <v>269</v>
      </c>
      <c r="D264" s="16">
        <v>103</v>
      </c>
      <c r="E264" s="21">
        <v>100</v>
      </c>
    </row>
    <row r="265" spans="1:6" ht="14.4" x14ac:dyDescent="0.3">
      <c r="A265" s="19" t="s">
        <v>314</v>
      </c>
      <c r="B265" s="19" t="s">
        <v>29</v>
      </c>
      <c r="C265" s="19" t="s">
        <v>269</v>
      </c>
      <c r="D265" s="18">
        <f>SUM(D264)</f>
        <v>103</v>
      </c>
      <c r="E265" s="22">
        <f>SUM(E264)</f>
        <v>100</v>
      </c>
      <c r="F265" s="22">
        <f>(D265*$I$6)+E265</f>
        <v>609.85</v>
      </c>
    </row>
    <row r="266" spans="1:6" ht="14.4" x14ac:dyDescent="0.3">
      <c r="A266" s="24"/>
      <c r="B266" s="15" t="s">
        <v>270</v>
      </c>
      <c r="C266" s="15" t="s">
        <v>271</v>
      </c>
      <c r="D266" s="16">
        <v>318</v>
      </c>
      <c r="E266" s="21">
        <v>100</v>
      </c>
    </row>
    <row r="267" spans="1:6" ht="14.4" x14ac:dyDescent="0.3">
      <c r="A267" s="19" t="s">
        <v>303</v>
      </c>
      <c r="B267" s="19" t="s">
        <v>29</v>
      </c>
      <c r="C267" s="19" t="s">
        <v>271</v>
      </c>
      <c r="D267" s="18">
        <f>SUM(D266)</f>
        <v>318</v>
      </c>
      <c r="E267" s="22">
        <f>SUM(E266)</f>
        <v>100</v>
      </c>
      <c r="F267" s="22">
        <f>(D267*$I$6)+E267</f>
        <v>1674.1000000000001</v>
      </c>
    </row>
    <row r="268" spans="1:6" ht="14.4" x14ac:dyDescent="0.3">
      <c r="A268" s="24"/>
      <c r="B268" s="15" t="s">
        <v>272</v>
      </c>
      <c r="C268" s="15" t="s">
        <v>273</v>
      </c>
      <c r="D268" s="16">
        <v>129</v>
      </c>
      <c r="E268" s="21">
        <v>100</v>
      </c>
    </row>
    <row r="269" spans="1:6" ht="14.4" x14ac:dyDescent="0.3">
      <c r="A269" s="19" t="s">
        <v>306</v>
      </c>
      <c r="B269" s="19" t="s">
        <v>29</v>
      </c>
      <c r="C269" s="19" t="s">
        <v>273</v>
      </c>
      <c r="D269" s="18">
        <f>SUM(D268)</f>
        <v>129</v>
      </c>
      <c r="E269" s="22">
        <f>SUM(E268)</f>
        <v>100</v>
      </c>
      <c r="F269" s="22">
        <f>(D269*$I$6)+E269</f>
        <v>738.55000000000007</v>
      </c>
    </row>
    <row r="270" spans="1:6" ht="14.4" x14ac:dyDescent="0.3">
      <c r="A270" s="24"/>
      <c r="B270" s="15" t="s">
        <v>274</v>
      </c>
      <c r="C270" s="15" t="s">
        <v>275</v>
      </c>
      <c r="D270" s="16">
        <v>119</v>
      </c>
      <c r="E270" s="21">
        <v>100</v>
      </c>
    </row>
    <row r="271" spans="1:6" ht="14.4" x14ac:dyDescent="0.3">
      <c r="A271" s="19" t="s">
        <v>307</v>
      </c>
      <c r="B271" s="19" t="s">
        <v>29</v>
      </c>
      <c r="C271" s="19" t="s">
        <v>275</v>
      </c>
      <c r="D271" s="18">
        <f>SUM(D270)</f>
        <v>119</v>
      </c>
      <c r="E271" s="22">
        <f>SUM(E270)</f>
        <v>100</v>
      </c>
      <c r="F271" s="22">
        <f>(D271*$I$6)+E271</f>
        <v>689.05000000000007</v>
      </c>
    </row>
    <row r="272" spans="1:6" ht="14.4" x14ac:dyDescent="0.3">
      <c r="A272" s="15"/>
      <c r="B272" s="15" t="s">
        <v>351</v>
      </c>
      <c r="C272" s="15" t="s">
        <v>350</v>
      </c>
      <c r="D272" s="16">
        <v>40</v>
      </c>
      <c r="E272" s="70">
        <v>100</v>
      </c>
      <c r="F272" s="70"/>
    </row>
    <row r="273" spans="1:6" ht="14.4" x14ac:dyDescent="0.3">
      <c r="A273" s="19" t="s">
        <v>307</v>
      </c>
      <c r="B273" s="19" t="s">
        <v>29</v>
      </c>
      <c r="C273" s="19" t="s">
        <v>350</v>
      </c>
      <c r="D273" s="18">
        <f>SUM(D272)</f>
        <v>40</v>
      </c>
      <c r="E273" s="22">
        <f>SUM(E272)</f>
        <v>100</v>
      </c>
      <c r="F273" s="22">
        <f>(D273*$I$6)+E273</f>
        <v>298</v>
      </c>
    </row>
    <row r="274" spans="1:6" ht="14.4" x14ac:dyDescent="0.3">
      <c r="A274" s="24"/>
      <c r="B274" s="15" t="s">
        <v>276</v>
      </c>
      <c r="C274" s="15" t="s">
        <v>277</v>
      </c>
      <c r="D274" s="16">
        <v>337</v>
      </c>
      <c r="E274" s="21">
        <v>100</v>
      </c>
    </row>
    <row r="275" spans="1:6" ht="14.4" x14ac:dyDescent="0.3">
      <c r="A275" s="19" t="s">
        <v>303</v>
      </c>
      <c r="B275" s="19" t="s">
        <v>29</v>
      </c>
      <c r="C275" s="19" t="s">
        <v>277</v>
      </c>
      <c r="D275" s="18">
        <f>SUM(D274)</f>
        <v>337</v>
      </c>
      <c r="E275" s="22">
        <f>SUM(E274)</f>
        <v>100</v>
      </c>
      <c r="F275" s="22">
        <f>(D275*$I$6)+E275</f>
        <v>1768.15</v>
      </c>
    </row>
    <row r="276" spans="1:6" ht="14.4" x14ac:dyDescent="0.3">
      <c r="A276" s="24"/>
      <c r="B276" s="15" t="s">
        <v>278</v>
      </c>
      <c r="C276" s="15" t="s">
        <v>279</v>
      </c>
      <c r="D276" s="16">
        <v>119</v>
      </c>
      <c r="E276" s="21">
        <v>100</v>
      </c>
    </row>
    <row r="277" spans="1:6" ht="14.4" x14ac:dyDescent="0.3">
      <c r="A277" s="24"/>
      <c r="B277" s="15" t="s">
        <v>340</v>
      </c>
      <c r="C277" s="15" t="s">
        <v>279</v>
      </c>
      <c r="D277" s="16">
        <v>46</v>
      </c>
      <c r="E277" s="21">
        <v>100</v>
      </c>
    </row>
    <row r="278" spans="1:6" ht="14.4" x14ac:dyDescent="0.3">
      <c r="A278" s="24"/>
      <c r="B278" s="15" t="s">
        <v>280</v>
      </c>
      <c r="C278" s="15" t="s">
        <v>279</v>
      </c>
      <c r="D278" s="16">
        <v>17</v>
      </c>
      <c r="E278" s="21">
        <v>100</v>
      </c>
    </row>
    <row r="279" spans="1:6" ht="14.4" x14ac:dyDescent="0.3">
      <c r="A279" s="24"/>
      <c r="B279" s="15" t="s">
        <v>281</v>
      </c>
      <c r="C279" s="15" t="s">
        <v>279</v>
      </c>
      <c r="D279" s="16">
        <v>94</v>
      </c>
      <c r="E279" s="21">
        <v>100</v>
      </c>
    </row>
    <row r="280" spans="1:6" ht="14.4" x14ac:dyDescent="0.3">
      <c r="A280" s="24"/>
      <c r="B280" s="15" t="s">
        <v>339</v>
      </c>
      <c r="C280" s="15" t="s">
        <v>279</v>
      </c>
      <c r="D280" s="16">
        <v>259</v>
      </c>
      <c r="E280" s="21">
        <v>100</v>
      </c>
    </row>
    <row r="281" spans="1:6" ht="14.4" x14ac:dyDescent="0.3">
      <c r="A281" s="19" t="s">
        <v>315</v>
      </c>
      <c r="B281" s="19" t="s">
        <v>29</v>
      </c>
      <c r="C281" s="19" t="s">
        <v>279</v>
      </c>
      <c r="D281" s="18">
        <f>SUM(D276:D280)</f>
        <v>535</v>
      </c>
      <c r="E281" s="22">
        <f>SUM(E276:E280)</f>
        <v>500</v>
      </c>
      <c r="F281" s="22">
        <f>(D281*$I$6)+E281</f>
        <v>3148.25</v>
      </c>
    </row>
    <row r="282" spans="1:6" ht="14.4" x14ac:dyDescent="0.3">
      <c r="A282" s="24"/>
      <c r="B282" s="15" t="s">
        <v>282</v>
      </c>
      <c r="C282" s="15" t="s">
        <v>283</v>
      </c>
      <c r="D282" s="16">
        <v>246</v>
      </c>
      <c r="E282" s="21">
        <v>100</v>
      </c>
    </row>
    <row r="283" spans="1:6" ht="14.4" x14ac:dyDescent="0.3">
      <c r="A283" s="19" t="s">
        <v>307</v>
      </c>
      <c r="B283" s="19" t="s">
        <v>29</v>
      </c>
      <c r="C283" s="19" t="s">
        <v>283</v>
      </c>
      <c r="D283" s="18">
        <f>SUM(D282)</f>
        <v>246</v>
      </c>
      <c r="E283" s="22">
        <f>SUM(E282)</f>
        <v>100</v>
      </c>
      <c r="F283" s="22">
        <f>(D283*$I$6)+E283</f>
        <v>1317.7</v>
      </c>
    </row>
    <row r="284" spans="1:6" ht="14.4" x14ac:dyDescent="0.3">
      <c r="A284" s="24"/>
      <c r="B284" s="15" t="s">
        <v>284</v>
      </c>
      <c r="C284" s="15" t="s">
        <v>285</v>
      </c>
      <c r="D284" s="16">
        <v>194</v>
      </c>
      <c r="E284" s="21">
        <v>100</v>
      </c>
    </row>
    <row r="285" spans="1:6" ht="14.4" x14ac:dyDescent="0.3">
      <c r="A285" s="19" t="s">
        <v>306</v>
      </c>
      <c r="B285" s="19" t="s">
        <v>29</v>
      </c>
      <c r="C285" s="19" t="s">
        <v>285</v>
      </c>
      <c r="D285" s="18">
        <f>SUM(D284)</f>
        <v>194</v>
      </c>
      <c r="E285" s="22">
        <f>SUM(E284)</f>
        <v>100</v>
      </c>
      <c r="F285" s="22">
        <f>(D285*$I$6)+E285</f>
        <v>1060.3000000000002</v>
      </c>
    </row>
    <row r="286" spans="1:6" ht="14.4" x14ac:dyDescent="0.3">
      <c r="A286" s="24"/>
      <c r="B286" s="15" t="s">
        <v>286</v>
      </c>
      <c r="C286" s="15" t="s">
        <v>287</v>
      </c>
      <c r="D286" s="16">
        <v>498</v>
      </c>
      <c r="E286" s="21">
        <v>100</v>
      </c>
    </row>
    <row r="287" spans="1:6" ht="14.4" x14ac:dyDescent="0.3">
      <c r="A287" s="24"/>
      <c r="B287" s="15" t="s">
        <v>288</v>
      </c>
      <c r="C287" s="15" t="s">
        <v>287</v>
      </c>
      <c r="D287" s="16">
        <v>90</v>
      </c>
      <c r="E287" s="21">
        <v>100</v>
      </c>
    </row>
    <row r="288" spans="1:6" ht="14.4" x14ac:dyDescent="0.3">
      <c r="A288" s="24"/>
      <c r="B288" s="15" t="s">
        <v>289</v>
      </c>
      <c r="C288" s="15" t="s">
        <v>287</v>
      </c>
      <c r="D288" s="16">
        <v>51</v>
      </c>
      <c r="E288" s="21">
        <v>100</v>
      </c>
    </row>
    <row r="289" spans="1:6" ht="14.4" x14ac:dyDescent="0.3">
      <c r="A289" s="24"/>
      <c r="B289" s="15" t="s">
        <v>290</v>
      </c>
      <c r="C289" s="15" t="s">
        <v>287</v>
      </c>
      <c r="D289" s="16">
        <v>86</v>
      </c>
      <c r="E289" s="21">
        <v>100</v>
      </c>
    </row>
    <row r="290" spans="1:6" ht="14.4" x14ac:dyDescent="0.3">
      <c r="A290" s="24"/>
      <c r="B290" s="15" t="s">
        <v>291</v>
      </c>
      <c r="C290" s="15" t="s">
        <v>287</v>
      </c>
      <c r="D290" s="16">
        <v>70</v>
      </c>
      <c r="E290" s="21">
        <v>100</v>
      </c>
    </row>
    <row r="291" spans="1:6" ht="14.4" x14ac:dyDescent="0.3">
      <c r="A291" s="24"/>
      <c r="B291" s="15" t="s">
        <v>292</v>
      </c>
      <c r="C291" s="15" t="s">
        <v>287</v>
      </c>
      <c r="D291" s="16">
        <v>43</v>
      </c>
      <c r="E291" s="21">
        <v>100</v>
      </c>
    </row>
    <row r="292" spans="1:6" ht="14.4" x14ac:dyDescent="0.3">
      <c r="A292" s="24"/>
      <c r="B292" s="15" t="s">
        <v>293</v>
      </c>
      <c r="C292" s="15" t="s">
        <v>287</v>
      </c>
      <c r="D292" s="16">
        <v>49</v>
      </c>
      <c r="E292" s="21">
        <v>100</v>
      </c>
    </row>
    <row r="293" spans="1:6" ht="14.4" x14ac:dyDescent="0.3">
      <c r="A293" s="24"/>
      <c r="B293" s="15" t="s">
        <v>294</v>
      </c>
      <c r="C293" s="15" t="s">
        <v>287</v>
      </c>
      <c r="D293" s="16">
        <v>344</v>
      </c>
      <c r="E293" s="21">
        <v>100</v>
      </c>
    </row>
    <row r="294" spans="1:6" ht="14.4" x14ac:dyDescent="0.3">
      <c r="A294" s="24"/>
      <c r="B294" s="15" t="s">
        <v>341</v>
      </c>
      <c r="C294" s="15" t="s">
        <v>287</v>
      </c>
      <c r="D294" s="16">
        <v>35</v>
      </c>
      <c r="E294" s="21">
        <v>100</v>
      </c>
    </row>
    <row r="295" spans="1:6" ht="14.4" x14ac:dyDescent="0.3">
      <c r="A295" s="19" t="s">
        <v>308</v>
      </c>
      <c r="B295" s="19" t="s">
        <v>29</v>
      </c>
      <c r="C295" s="19" t="s">
        <v>287</v>
      </c>
      <c r="D295" s="18">
        <f>SUM(D286:D294)</f>
        <v>1266</v>
      </c>
      <c r="E295" s="22">
        <f>SUM(E286:E294)</f>
        <v>900</v>
      </c>
      <c r="F295" s="22">
        <f>(D295*$I$6)+E295</f>
        <v>7166.7</v>
      </c>
    </row>
    <row r="296" spans="1:6" ht="14.4" x14ac:dyDescent="0.3">
      <c r="A296" s="24"/>
      <c r="B296" s="15" t="s">
        <v>295</v>
      </c>
      <c r="C296" s="15" t="s">
        <v>296</v>
      </c>
      <c r="D296" s="16">
        <v>58</v>
      </c>
      <c r="E296" s="21">
        <v>100</v>
      </c>
    </row>
    <row r="297" spans="1:6" ht="14.4" x14ac:dyDescent="0.3">
      <c r="A297" s="19" t="s">
        <v>306</v>
      </c>
      <c r="B297" s="19" t="s">
        <v>29</v>
      </c>
      <c r="C297" s="19" t="s">
        <v>296</v>
      </c>
      <c r="D297" s="18">
        <f>SUM(D296)</f>
        <v>58</v>
      </c>
      <c r="E297" s="22">
        <f>SUM(E296)</f>
        <v>100</v>
      </c>
      <c r="F297" s="22">
        <f>(D297*$I$6)+E297</f>
        <v>387.1</v>
      </c>
    </row>
    <row r="298" spans="1:6" ht="14.4" x14ac:dyDescent="0.3">
      <c r="A298" s="24"/>
      <c r="B298" s="15" t="s">
        <v>297</v>
      </c>
      <c r="C298" s="15" t="s">
        <v>298</v>
      </c>
      <c r="D298" s="16">
        <v>51</v>
      </c>
      <c r="E298" s="21">
        <v>100</v>
      </c>
    </row>
    <row r="299" spans="1:6" ht="14.4" x14ac:dyDescent="0.3">
      <c r="A299" s="24"/>
      <c r="B299" s="15" t="s">
        <v>299</v>
      </c>
      <c r="C299" s="15" t="s">
        <v>298</v>
      </c>
      <c r="D299" s="16">
        <v>243</v>
      </c>
      <c r="E299" s="21">
        <v>100</v>
      </c>
    </row>
    <row r="300" spans="1:6" ht="14.4" x14ac:dyDescent="0.3">
      <c r="A300" s="24"/>
      <c r="B300" s="15" t="s">
        <v>322</v>
      </c>
      <c r="C300" s="15" t="s">
        <v>298</v>
      </c>
      <c r="D300" s="16">
        <v>105</v>
      </c>
      <c r="E300" s="21">
        <v>100</v>
      </c>
    </row>
    <row r="301" spans="1:6" ht="14.4" x14ac:dyDescent="0.3">
      <c r="A301" s="19" t="s">
        <v>304</v>
      </c>
      <c r="B301" s="19" t="s">
        <v>29</v>
      </c>
      <c r="C301" s="19" t="s">
        <v>298</v>
      </c>
      <c r="D301" s="18">
        <f>SUM(D298:D300)</f>
        <v>399</v>
      </c>
      <c r="E301" s="22">
        <f>SUM(E298:E300)</f>
        <v>300</v>
      </c>
      <c r="F301" s="22">
        <f>(D301*$I$6)+E301</f>
        <v>2275.0500000000002</v>
      </c>
    </row>
    <row r="302" spans="1:6" ht="14.4" x14ac:dyDescent="0.3">
      <c r="A302" s="24"/>
      <c r="B302" s="15" t="s">
        <v>300</v>
      </c>
      <c r="C302" s="15" t="s">
        <v>301</v>
      </c>
      <c r="D302" s="16">
        <v>383</v>
      </c>
      <c r="E302" s="21">
        <v>100</v>
      </c>
    </row>
    <row r="303" spans="1:6" ht="14.4" x14ac:dyDescent="0.3">
      <c r="A303" s="19" t="s">
        <v>305</v>
      </c>
      <c r="B303" s="19" t="s">
        <v>29</v>
      </c>
      <c r="C303" s="19" t="s">
        <v>301</v>
      </c>
      <c r="D303" s="71">
        <f>SUM(D302)</f>
        <v>383</v>
      </c>
      <c r="E303" s="22">
        <f>SUM(E302)</f>
        <v>100</v>
      </c>
      <c r="F303" s="22">
        <f>(D303*$I$6)+E303</f>
        <v>1995.8500000000001</v>
      </c>
    </row>
  </sheetData>
  <autoFilter ref="A6:F303" xr:uid="{00000000-0009-0000-0000-000002000000}"/>
  <dataValidations xWindow="869" yWindow="260" count="4">
    <dataValidation type="textLength" operator="lessThanOrEqual" showInputMessage="1" showErrorMessage="1" errorTitle="Lengte overschreden" error="Deze waarde mag maximaal 100 tekens lang zijn." promptTitle="Tekst (vereist)" prompt="Maximumlengte: 100 tekens." sqref="L8:L23 L25 B7:B303" xr:uid="{00000000-0002-0000-0200-000000000000}">
      <formula1>100</formula1>
    </dataValidation>
    <dataValidation type="textLength" operator="lessThanOrEqual" allowBlank="1" showInputMessage="1" showErrorMessage="1" errorTitle="Lengte overschreden" error="Deze waarde mag maximaal 100 tekens lang zijn." promptTitle="Tekst" prompt="Maximumlengte: 100 tekens." sqref="A8 A12 A17 A20 A23 A25 A29 A31 A36 A39 A41 A43 A45 A48 A50 A52 A54 A56 A60 K8:K23 K25 A171:A303 A67:A169" xr:uid="{00000000-0002-0000-0200-000001000000}">
      <formula1>100</formula1>
    </dataValidation>
    <dataValidation type="decimal" allowBlank="1" showInputMessage="1" showErrorMessage="1" errorTitle="Waarde valt buiten bereik" error="Aantal leden (OA) moet een geheel getal van -2147483648 t/m 2147483647 zijn." promptTitle="Geheel getal" prompt="Minimumwaarde: -2147483648._x000d__x000a_Maximumwaarde: 2147483647._x000d__x000a_  " sqref="D7:D302" xr:uid="{00000000-0002-0000-0200-000002000000}">
      <formula1>-2147483648</formula1>
      <formula2>2147483647</formula2>
    </dataValidation>
    <dataValidation allowBlank="1" showInputMessage="1" showErrorMessage="1" error=" " promptTitle="Opzoeken" prompt="De record Bovenliggend gremium moet al aanwezig zijn in Microsoft Dynamics 365 of in dit bronbestand." sqref="C7:C303" xr:uid="{00000000-0002-0000-0200-000003000000}"/>
  </dataValidations>
  <hyperlinks>
    <hyperlink ref="A1" location="'Format begroting'!A1" display="terug naar format begroting" xr:uid="{00000000-0004-0000-0200-000000000000}"/>
  </hyperlink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Format begroting</vt:lpstr>
      <vt:lpstr>Afdracht 2026</vt:lpstr>
    </vt:vector>
  </TitlesOfParts>
  <Company>fietsersbond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r.vantuil</dc:creator>
  <cp:lastModifiedBy>Daan van der Burgh | Fietsersbond</cp:lastModifiedBy>
  <cp:lastPrinted>2018-01-08T19:57:53Z</cp:lastPrinted>
  <dcterms:created xsi:type="dcterms:W3CDTF">2010-06-23T11:18:59Z</dcterms:created>
  <dcterms:modified xsi:type="dcterms:W3CDTF">2026-02-10T10:26:02Z</dcterms:modified>
</cp:coreProperties>
</file>